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5EAEEE9E-D669-4F44-BD6E-00C25603A55A}" xr6:coauthVersionLast="47" xr6:coauthVersionMax="47" xr10:uidLastSave="{00000000-0000-0000-0000-000000000000}"/>
  <bookViews>
    <workbookView xWindow="25822" yWindow="-98" windowWidth="28995" windowHeight="15675" xr2:uid="{10FD6D4D-A96B-4DC8-9A35-3E8F23F3146D}"/>
  </bookViews>
  <sheets>
    <sheet name="City of Collinsville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8" i="1"/>
  <c r="D21" i="1" l="1"/>
  <c r="D16" i="1"/>
  <c r="D23" i="1"/>
  <c r="D18" i="1"/>
  <c r="C9" i="1"/>
  <c r="D13" i="1"/>
  <c r="D25" i="1"/>
  <c r="D17" i="1"/>
  <c r="D24" i="1"/>
  <c r="D19" i="1"/>
  <c r="D14" i="1"/>
  <c r="D20" i="1"/>
  <c r="D15" i="1"/>
  <c r="D22" i="1"/>
  <c r="F22" i="1" l="1"/>
  <c r="H22" i="1" s="1"/>
  <c r="L22" i="1" s="1"/>
  <c r="E22" i="1"/>
  <c r="G22" i="1" s="1"/>
  <c r="I22" i="1" s="1"/>
  <c r="M22" i="1" s="1"/>
  <c r="F20" i="1"/>
  <c r="H20" i="1" s="1"/>
  <c r="L20" i="1" s="1"/>
  <c r="E20" i="1"/>
  <c r="G20" i="1" s="1"/>
  <c r="I20" i="1" s="1"/>
  <c r="M20" i="1" s="1"/>
  <c r="F24" i="1"/>
  <c r="H24" i="1" s="1"/>
  <c r="L24" i="1" s="1"/>
  <c r="E24" i="1"/>
  <c r="G24" i="1" s="1"/>
  <c r="I24" i="1" s="1"/>
  <c r="M24" i="1" s="1"/>
  <c r="E17" i="1"/>
  <c r="G17" i="1" s="1"/>
  <c r="I17" i="1" s="1"/>
  <c r="M17" i="1" s="1"/>
  <c r="F17" i="1"/>
  <c r="H17" i="1" s="1"/>
  <c r="L17" i="1" s="1"/>
  <c r="F13" i="1"/>
  <c r="E13" i="1"/>
  <c r="G13" i="1" s="1"/>
  <c r="F23" i="1"/>
  <c r="H23" i="1" s="1"/>
  <c r="L23" i="1" s="1"/>
  <c r="E23" i="1"/>
  <c r="G23" i="1" s="1"/>
  <c r="I23" i="1" s="1"/>
  <c r="M23" i="1" s="1"/>
  <c r="F15" i="1"/>
  <c r="H15" i="1" s="1"/>
  <c r="L15" i="1" s="1"/>
  <c r="E15" i="1"/>
  <c r="G15" i="1" s="1"/>
  <c r="I15" i="1" s="1"/>
  <c r="M15" i="1" s="1"/>
  <c r="F19" i="1"/>
  <c r="H19" i="1" s="1"/>
  <c r="L19" i="1" s="1"/>
  <c r="E19" i="1"/>
  <c r="G19" i="1" s="1"/>
  <c r="I19" i="1" s="1"/>
  <c r="M19" i="1" s="1"/>
  <c r="E18" i="1"/>
  <c r="G18" i="1" s="1"/>
  <c r="I18" i="1" s="1"/>
  <c r="M18" i="1" s="1"/>
  <c r="F18" i="1"/>
  <c r="H18" i="1" s="1"/>
  <c r="L18" i="1" s="1"/>
  <c r="F16" i="1"/>
  <c r="H16" i="1" s="1"/>
  <c r="L16" i="1" s="1"/>
  <c r="E16" i="1"/>
  <c r="G16" i="1" s="1"/>
  <c r="I16" i="1" s="1"/>
  <c r="M16" i="1" s="1"/>
  <c r="F14" i="1"/>
  <c r="H14" i="1" s="1"/>
  <c r="L14" i="1" s="1"/>
  <c r="E14" i="1"/>
  <c r="G14" i="1" s="1"/>
  <c r="I14" i="1" s="1"/>
  <c r="M14" i="1" s="1"/>
  <c r="E25" i="1"/>
  <c r="G25" i="1" s="1"/>
  <c r="I25" i="1" s="1"/>
  <c r="M25" i="1" s="1"/>
  <c r="F25" i="1"/>
  <c r="H25" i="1" s="1"/>
  <c r="L25" i="1" s="1"/>
  <c r="E21" i="1"/>
  <c r="G21" i="1" s="1"/>
  <c r="I21" i="1" s="1"/>
  <c r="M21" i="1" s="1"/>
  <c r="F21" i="1"/>
  <c r="H21" i="1" s="1"/>
  <c r="L21" i="1" s="1"/>
  <c r="F26" i="1" l="1"/>
  <c r="H13" i="1"/>
  <c r="I13" i="1"/>
  <c r="G26" i="1"/>
  <c r="I26" i="1" l="1"/>
  <c r="M13" i="1"/>
  <c r="M26" i="1" s="1"/>
  <c r="H26" i="1"/>
  <c r="L13" i="1"/>
  <c r="L26" i="1" s="1"/>
</calcChain>
</file>

<file path=xl/sharedStrings.xml><?xml version="1.0" encoding="utf-8"?>
<sst xmlns="http://schemas.openxmlformats.org/spreadsheetml/2006/main" count="48" uniqueCount="39">
  <si>
    <t>Municipality</t>
  </si>
  <si>
    <t>City of Collinsville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</si>
  <si>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</si>
  <si>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</si>
  <si>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</si>
  <si>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</si>
  <si>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</si>
  <si>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</si>
  <si>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</si>
  <si>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</si>
  <si>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</si>
  <si>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</si>
  <si>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</si>
  <si>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</si>
  <si>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</si>
  <si>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</si>
  <si>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</si>
  <si>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</si>
  <si>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</si>
  <si>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</si>
  <si>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</si>
  <si>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</si>
  <si>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</si>
  <si>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</si>
  <si>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</si>
  <si>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</si>
  <si>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General Fund</t>
  </si>
  <si>
    <t>Debt Service Fund</t>
  </si>
  <si>
    <t>EDC Fund</t>
  </si>
  <si>
    <t>IDC Fund</t>
  </si>
  <si>
    <t>Park Funds</t>
  </si>
  <si>
    <t>Roads Fund</t>
  </si>
  <si>
    <t>Seizure Fund</t>
  </si>
  <si>
    <t>Celluar Read Fund</t>
  </si>
  <si>
    <t>ARPA Grant Fund</t>
  </si>
  <si>
    <t>Library Fund</t>
  </si>
  <si>
    <t>Court Technology Fund</t>
  </si>
  <si>
    <t>Court Security Fund</t>
  </si>
  <si>
    <t>Court Truancy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</si>
</sst>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1A917C1D-A5BB-488B-9298-28572FC7B579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ED96-9CCB-4A91-8E0F-0BE4C9FC8548}">
  <sheetPr codeName="Sheet12"/>
  <dimension ref="B1:M33"/>
  <sheetViews>
    <sheetView tabSelected="1" workbookViewId="0"/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2023</v>
      </c>
      <c r="D3" s="5" t="s">
        <v>3</v>
      </c>
    </row>
    <row r="4" spans="2:13" x14ac:dyDescent="0.65">
      <c r="B4" s="3" t="s">
        <v>4</v>
      </c>
      <c r="C4" s="7">
        <v>2.61</v>
      </c>
      <c r="D4" s="5" t="s">
        <v>5</v>
      </c>
    </row>
    <row r="5" spans="2:13" x14ac:dyDescent="0.65">
      <c r="B5" s="3" t="s">
        <v>6</v>
      </c>
      <c r="C5" s="6">
        <v>775</v>
      </c>
      <c r="D5" s="5" t="s">
        <v>7</v>
      </c>
    </row>
    <row r="6" spans="2:13" x14ac:dyDescent="0.65">
      <c r="B6" s="3" t="s">
        <v>8</v>
      </c>
      <c r="C6" s="6">
        <v>157</v>
      </c>
      <c r="D6" s="5" t="s">
        <v>9</v>
      </c>
    </row>
    <row r="8" spans="2:13" x14ac:dyDescent="0.65">
      <c r="B8" s="8" t="s">
        <v>10</v>
      </c>
      <c r="C8" s="9">
        <f>ROUND(C3/(C3+C6),3)</f>
        <v>0.92800000000000005</v>
      </c>
    </row>
    <row r="9" spans="2:13" x14ac:dyDescent="0.65">
      <c r="B9" s="8" t="s">
        <v>11</v>
      </c>
      <c r="C9" s="10">
        <f>1-C8</f>
        <v>7.1999999999999953E-2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1840166</v>
      </c>
      <c r="D13" s="24">
        <f>$C$8</f>
        <v>0.92800000000000005</v>
      </c>
      <c r="E13" s="24">
        <f>1-D13</f>
        <v>7.1999999999999953E-2</v>
      </c>
      <c r="F13" s="23">
        <f>$C13*D13</f>
        <v>1707674.0480000002</v>
      </c>
      <c r="G13" s="23">
        <f>$C13*E13</f>
        <v>132491.9519999999</v>
      </c>
      <c r="H13" s="23">
        <f>F13/$C$5</f>
        <v>2203.4503845161294</v>
      </c>
      <c r="I13" s="23">
        <f>G13/$C$6</f>
        <v>843.89778343948979</v>
      </c>
      <c r="J13" s="25">
        <v>0.1</v>
      </c>
      <c r="K13" s="25">
        <v>0.1</v>
      </c>
      <c r="L13" s="23">
        <f>H13*J13</f>
        <v>220.34503845161294</v>
      </c>
      <c r="M13" s="23">
        <f t="shared" ref="M13:M25" si="0">I13*K13</f>
        <v>84.38977834394899</v>
      </c>
    </row>
    <row r="14" spans="2:13" x14ac:dyDescent="0.65">
      <c r="B14" s="22" t="s">
        <v>27</v>
      </c>
      <c r="C14" s="23">
        <v>122848</v>
      </c>
      <c r="D14" s="24">
        <f t="shared" ref="D14:D25" si="1">$C$8</f>
        <v>0.92800000000000005</v>
      </c>
      <c r="E14" s="24">
        <f t="shared" ref="E14:E25" si="2">1-D14</f>
        <v>7.1999999999999953E-2</v>
      </c>
      <c r="F14" s="23">
        <f t="shared" ref="F14:G25" si="3">$C14*D14</f>
        <v>114002.944</v>
      </c>
      <c r="G14" s="23">
        <f t="shared" si="3"/>
        <v>8845.055999999995</v>
      </c>
      <c r="H14" s="23">
        <f t="shared" ref="H14:H25" si="4">F14/$C$5</f>
        <v>147.10057290322581</v>
      </c>
      <c r="I14" s="23">
        <f t="shared" ref="I14:I25" si="5">G14/$C$6</f>
        <v>56.337936305732455</v>
      </c>
      <c r="J14" s="25">
        <v>0.1</v>
      </c>
      <c r="K14" s="25">
        <v>0.1</v>
      </c>
      <c r="L14" s="23">
        <f t="shared" ref="L14:L25" si="6">H14*J14</f>
        <v>14.710057290322581</v>
      </c>
      <c r="M14" s="23">
        <f t="shared" si="0"/>
        <v>5.6337936305732459</v>
      </c>
    </row>
    <row r="15" spans="2:13" x14ac:dyDescent="0.65">
      <c r="B15" s="22" t="s">
        <v>28</v>
      </c>
      <c r="C15" s="23">
        <v>318970</v>
      </c>
      <c r="D15" s="24">
        <f t="shared" si="1"/>
        <v>0.92800000000000005</v>
      </c>
      <c r="E15" s="24">
        <f t="shared" si="2"/>
        <v>7.1999999999999953E-2</v>
      </c>
      <c r="F15" s="23">
        <f t="shared" si="3"/>
        <v>296004.16000000003</v>
      </c>
      <c r="G15" s="23">
        <f t="shared" si="3"/>
        <v>22965.839999999986</v>
      </c>
      <c r="H15" s="23">
        <f t="shared" si="4"/>
        <v>381.94085161290326</v>
      </c>
      <c r="I15" s="23">
        <f t="shared" si="5"/>
        <v>146.27923566878971</v>
      </c>
      <c r="J15" s="25">
        <v>0.1</v>
      </c>
      <c r="K15" s="25">
        <v>0.1</v>
      </c>
      <c r="L15" s="23">
        <f t="shared" si="6"/>
        <v>38.194085161290324</v>
      </c>
      <c r="M15" s="23">
        <f t="shared" si="0"/>
        <v>14.627923566878971</v>
      </c>
    </row>
    <row r="16" spans="2:13" x14ac:dyDescent="0.65">
      <c r="B16" s="22" t="s">
        <v>29</v>
      </c>
      <c r="C16" s="23">
        <v>188885</v>
      </c>
      <c r="D16" s="24">
        <f t="shared" si="1"/>
        <v>0.92800000000000005</v>
      </c>
      <c r="E16" s="24">
        <f t="shared" si="2"/>
        <v>7.1999999999999953E-2</v>
      </c>
      <c r="F16" s="23">
        <f t="shared" si="3"/>
        <v>175285.28</v>
      </c>
      <c r="G16" s="23">
        <f t="shared" si="3"/>
        <v>13599.71999999999</v>
      </c>
      <c r="H16" s="23">
        <f t="shared" si="4"/>
        <v>226.17455483870967</v>
      </c>
      <c r="I16" s="23">
        <f t="shared" si="5"/>
        <v>86.622420382165544</v>
      </c>
      <c r="J16" s="25">
        <v>0.1</v>
      </c>
      <c r="K16" s="25">
        <v>0.1</v>
      </c>
      <c r="L16" s="23">
        <f t="shared" si="6"/>
        <v>22.61745548387097</v>
      </c>
      <c r="M16" s="23">
        <f t="shared" si="0"/>
        <v>8.6622420382165544</v>
      </c>
    </row>
    <row r="17" spans="2:13" x14ac:dyDescent="0.65">
      <c r="B17" s="22" t="s">
        <v>30</v>
      </c>
      <c r="C17" s="23">
        <v>0</v>
      </c>
      <c r="D17" s="24">
        <f t="shared" si="1"/>
        <v>0.92800000000000005</v>
      </c>
      <c r="E17" s="24">
        <f t="shared" si="2"/>
        <v>7.1999999999999953E-2</v>
      </c>
      <c r="F17" s="23">
        <f t="shared" si="3"/>
        <v>0</v>
      </c>
      <c r="G17" s="23">
        <f t="shared" si="3"/>
        <v>0</v>
      </c>
      <c r="H17" s="23">
        <f t="shared" si="4"/>
        <v>0</v>
      </c>
      <c r="I17" s="23">
        <f t="shared" si="5"/>
        <v>0</v>
      </c>
      <c r="J17" s="25">
        <v>0.2</v>
      </c>
      <c r="K17" s="25">
        <v>0.2</v>
      </c>
      <c r="L17" s="23">
        <f t="shared" si="6"/>
        <v>0</v>
      </c>
      <c r="M17" s="23">
        <f t="shared" si="0"/>
        <v>0</v>
      </c>
    </row>
    <row r="18" spans="2:13" x14ac:dyDescent="0.65">
      <c r="B18" s="22" t="s">
        <v>31</v>
      </c>
      <c r="C18" s="23">
        <v>10000</v>
      </c>
      <c r="D18" s="24">
        <f t="shared" si="1"/>
        <v>0.92800000000000005</v>
      </c>
      <c r="E18" s="24">
        <f t="shared" si="2"/>
        <v>7.1999999999999953E-2</v>
      </c>
      <c r="F18" s="23">
        <f t="shared" si="3"/>
        <v>9280</v>
      </c>
      <c r="G18" s="23">
        <f t="shared" si="3"/>
        <v>719.99999999999955</v>
      </c>
      <c r="H18" s="23">
        <f t="shared" si="4"/>
        <v>11.974193548387097</v>
      </c>
      <c r="I18" s="23">
        <f t="shared" si="5"/>
        <v>4.585987261146494</v>
      </c>
      <c r="J18" s="25">
        <v>0.2</v>
      </c>
      <c r="K18" s="25">
        <v>0.2</v>
      </c>
      <c r="L18" s="23">
        <f t="shared" si="6"/>
        <v>2.3948387096774195</v>
      </c>
      <c r="M18" s="23">
        <f t="shared" si="0"/>
        <v>0.91719745222929883</v>
      </c>
    </row>
    <row r="19" spans="2:13" x14ac:dyDescent="0.65">
      <c r="B19" s="22" t="s">
        <v>32</v>
      </c>
      <c r="C19" s="23">
        <v>25116</v>
      </c>
      <c r="D19" s="24">
        <f t="shared" si="1"/>
        <v>0.92800000000000005</v>
      </c>
      <c r="E19" s="24">
        <f t="shared" si="2"/>
        <v>7.1999999999999953E-2</v>
      </c>
      <c r="F19" s="23">
        <f t="shared" si="3"/>
        <v>23307.648000000001</v>
      </c>
      <c r="G19" s="23">
        <f t="shared" si="3"/>
        <v>1808.3519999999987</v>
      </c>
      <c r="H19" s="23">
        <f t="shared" si="4"/>
        <v>30.074384516129033</v>
      </c>
      <c r="I19" s="23">
        <f t="shared" si="5"/>
        <v>11.518165605095533</v>
      </c>
      <c r="J19" s="25">
        <v>0.1</v>
      </c>
      <c r="K19" s="25">
        <v>0.1</v>
      </c>
      <c r="L19" s="23">
        <f t="shared" si="6"/>
        <v>3.0074384516129036</v>
      </c>
      <c r="M19" s="23">
        <f t="shared" si="0"/>
        <v>1.1518165605095534</v>
      </c>
    </row>
    <row r="20" spans="2:13" x14ac:dyDescent="0.65">
      <c r="B20" s="22" t="s">
        <v>33</v>
      </c>
      <c r="C20" s="23">
        <v>50000</v>
      </c>
      <c r="D20" s="24">
        <f t="shared" si="1"/>
        <v>0.92800000000000005</v>
      </c>
      <c r="E20" s="24">
        <f t="shared" si="2"/>
        <v>7.1999999999999953E-2</v>
      </c>
      <c r="F20" s="23">
        <f t="shared" si="3"/>
        <v>46400</v>
      </c>
      <c r="G20" s="23">
        <f t="shared" si="3"/>
        <v>3599.9999999999977</v>
      </c>
      <c r="H20" s="23">
        <f t="shared" si="4"/>
        <v>59.87096774193548</v>
      </c>
      <c r="I20" s="23">
        <f t="shared" si="5"/>
        <v>22.929936305732468</v>
      </c>
      <c r="J20" s="25">
        <v>0.1</v>
      </c>
      <c r="K20" s="25">
        <v>0.1</v>
      </c>
      <c r="L20" s="23">
        <f t="shared" si="6"/>
        <v>5.9870967741935486</v>
      </c>
      <c r="M20" s="23">
        <f t="shared" si="0"/>
        <v>2.292993630573247</v>
      </c>
    </row>
    <row r="21" spans="2:13" x14ac:dyDescent="0.65">
      <c r="B21" s="22" t="s">
        <v>34</v>
      </c>
      <c r="C21" s="23">
        <v>36032</v>
      </c>
      <c r="D21" s="24">
        <f t="shared" si="1"/>
        <v>0.92800000000000005</v>
      </c>
      <c r="E21" s="24">
        <f t="shared" si="2"/>
        <v>7.1999999999999953E-2</v>
      </c>
      <c r="F21" s="23">
        <f t="shared" si="3"/>
        <v>33437.696000000004</v>
      </c>
      <c r="G21" s="23">
        <f t="shared" si="3"/>
        <v>2594.3039999999983</v>
      </c>
      <c r="H21" s="23">
        <f t="shared" si="4"/>
        <v>43.14541419354839</v>
      </c>
      <c r="I21" s="23">
        <f t="shared" si="5"/>
        <v>16.524229299363046</v>
      </c>
      <c r="J21" s="25">
        <v>0</v>
      </c>
      <c r="K21" s="25">
        <v>0</v>
      </c>
      <c r="L21" s="23">
        <f t="shared" si="6"/>
        <v>0</v>
      </c>
      <c r="M21" s="23">
        <f t="shared" si="0"/>
        <v>0</v>
      </c>
    </row>
    <row r="22" spans="2:13" x14ac:dyDescent="0.65">
      <c r="B22" s="22" t="s">
        <v>35</v>
      </c>
      <c r="C22" s="23">
        <v>2280</v>
      </c>
      <c r="D22" s="24">
        <f t="shared" si="1"/>
        <v>0.92800000000000005</v>
      </c>
      <c r="E22" s="24">
        <f t="shared" si="2"/>
        <v>7.1999999999999953E-2</v>
      </c>
      <c r="F22" s="23">
        <f t="shared" si="3"/>
        <v>2115.84</v>
      </c>
      <c r="G22" s="23">
        <f t="shared" si="3"/>
        <v>164.15999999999988</v>
      </c>
      <c r="H22" s="23">
        <f t="shared" si="4"/>
        <v>2.7301161290322584</v>
      </c>
      <c r="I22" s="23">
        <f t="shared" si="5"/>
        <v>1.0456050955414005</v>
      </c>
      <c r="J22" s="25">
        <v>0.1</v>
      </c>
      <c r="K22" s="25">
        <v>0.1</v>
      </c>
      <c r="L22" s="23">
        <f t="shared" si="6"/>
        <v>0.27301161290322584</v>
      </c>
      <c r="M22" s="23">
        <f t="shared" si="0"/>
        <v>0.10456050955414005</v>
      </c>
    </row>
    <row r="23" spans="2:13" x14ac:dyDescent="0.65">
      <c r="B23" s="22" t="s">
        <v>36</v>
      </c>
      <c r="C23" s="23">
        <v>8400</v>
      </c>
      <c r="D23" s="24">
        <f t="shared" si="1"/>
        <v>0.92800000000000005</v>
      </c>
      <c r="E23" s="24">
        <f t="shared" si="2"/>
        <v>7.1999999999999953E-2</v>
      </c>
      <c r="F23" s="23">
        <f t="shared" si="3"/>
        <v>7795.2000000000007</v>
      </c>
      <c r="G23" s="23">
        <f t="shared" si="3"/>
        <v>604.79999999999961</v>
      </c>
      <c r="H23" s="23">
        <f t="shared" si="4"/>
        <v>10.058322580645163</v>
      </c>
      <c r="I23" s="23">
        <f t="shared" si="5"/>
        <v>3.8522292993630547</v>
      </c>
      <c r="J23" s="25">
        <v>0.2</v>
      </c>
      <c r="K23" s="25">
        <v>0.2</v>
      </c>
      <c r="L23" s="23">
        <f t="shared" si="6"/>
        <v>2.0116645161290325</v>
      </c>
      <c r="M23" s="23">
        <f t="shared" si="0"/>
        <v>0.77044585987261094</v>
      </c>
    </row>
    <row r="24" spans="2:13" x14ac:dyDescent="0.65">
      <c r="B24" s="22" t="s">
        <v>37</v>
      </c>
      <c r="C24" s="23">
        <v>3500</v>
      </c>
      <c r="D24" s="24">
        <f t="shared" si="1"/>
        <v>0.92800000000000005</v>
      </c>
      <c r="E24" s="24">
        <f t="shared" si="2"/>
        <v>7.1999999999999953E-2</v>
      </c>
      <c r="F24" s="23">
        <f t="shared" si="3"/>
        <v>3248</v>
      </c>
      <c r="G24" s="23">
        <f t="shared" si="3"/>
        <v>251.99999999999983</v>
      </c>
      <c r="H24" s="23">
        <f t="shared" si="4"/>
        <v>4.1909677419354843</v>
      </c>
      <c r="I24" s="23">
        <f t="shared" si="5"/>
        <v>1.6050955414012729</v>
      </c>
      <c r="J24" s="25">
        <v>0.2</v>
      </c>
      <c r="K24" s="25">
        <v>0.2</v>
      </c>
      <c r="L24" s="23">
        <f t="shared" si="6"/>
        <v>0.83819354838709692</v>
      </c>
      <c r="M24" s="23">
        <f t="shared" si="0"/>
        <v>0.32101910828025459</v>
      </c>
    </row>
    <row r="25" spans="2:13" x14ac:dyDescent="0.65">
      <c r="B25" s="22" t="s">
        <v>38</v>
      </c>
      <c r="C25" s="23">
        <v>0</v>
      </c>
      <c r="D25" s="24">
        <f t="shared" si="1"/>
        <v>0.92800000000000005</v>
      </c>
      <c r="E25" s="24">
        <f t="shared" si="2"/>
        <v>7.1999999999999953E-2</v>
      </c>
      <c r="F25" s="23">
        <f t="shared" si="3"/>
        <v>0</v>
      </c>
      <c r="G25" s="23">
        <f t="shared" si="3"/>
        <v>0</v>
      </c>
      <c r="H25" s="23">
        <f t="shared" si="4"/>
        <v>0</v>
      </c>
      <c r="I25" s="23">
        <f t="shared" si="5"/>
        <v>0</v>
      </c>
      <c r="J25" s="25">
        <v>0.2</v>
      </c>
      <c r="K25" s="25">
        <v>0.2</v>
      </c>
      <c r="L25" s="23">
        <f t="shared" si="6"/>
        <v>0</v>
      </c>
      <c r="M25" s="23">
        <f t="shared" si="0"/>
        <v>0</v>
      </c>
    </row>
    <row r="26" spans="2:13" x14ac:dyDescent="0.65">
      <c r="B26" s="26" t="s">
        <v>15</v>
      </c>
      <c r="C26" s="27">
        <f>SUM(C13:C25)</f>
        <v>2606197</v>
      </c>
      <c r="D26" s="22"/>
      <c r="E26" s="27"/>
      <c r="F26" s="27">
        <f>SUM(F13:F25)</f>
        <v>2418550.8160000001</v>
      </c>
      <c r="G26" s="27">
        <f>SUM(G13:G25)</f>
        <v>187646.18399999986</v>
      </c>
      <c r="H26" s="27">
        <f>SUM(H13:H25)</f>
        <v>3120.7107303225816</v>
      </c>
      <c r="I26" s="27">
        <f>SUM(I13:I25)</f>
        <v>1195.1986242038206</v>
      </c>
      <c r="L26" s="27">
        <f>SUM(L13:L25)</f>
        <v>310.37888000000009</v>
      </c>
      <c r="M26" s="27">
        <f>SUM(M13:M25)</f>
        <v>118.87177070063687</v>
      </c>
    </row>
    <row r="27" spans="2:13" x14ac:dyDescent="0.65">
      <c r="L27" s="28"/>
      <c r="M27" s="28"/>
    </row>
    <row r="28" spans="2:13" x14ac:dyDescent="0.65">
      <c r="B28" s="22"/>
      <c r="C28" s="23"/>
    </row>
    <row r="29" spans="2:13" x14ac:dyDescent="0.65">
      <c r="B29" s="22"/>
      <c r="C29" s="23"/>
    </row>
    <row r="30" spans="2:13" x14ac:dyDescent="0.65">
      <c r="B30" s="22"/>
      <c r="C30" s="23"/>
    </row>
    <row r="31" spans="2:13" x14ac:dyDescent="0.65">
      <c r="B31" s="22"/>
      <c r="C31" s="23"/>
    </row>
    <row r="32" spans="2:13" x14ac:dyDescent="0.65">
      <c r="B32" s="22"/>
      <c r="C32" s="23"/>
    </row>
    <row r="33" spans="2:3" x14ac:dyDescent="0.65">
      <c r="B33" s="22"/>
      <c r="C33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Collinsville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2025-05-29T16:56:46Z</dcterms:created>
  <dcterms:modified xsi:type="dcterms:W3CDTF">2025-05-29T17:00:56Z</dcterms:modified>
</cp:coreProperties>
</file>