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ul\Dropbox\aa Impact DataSource\Clients\Texoma, TX\2025\"/>
    </mc:Choice>
  </mc:AlternateContent>
  <xr:revisionPtr revIDLastSave="0" documentId="8_{A9CE3116-252C-495A-8309-7356160E7888}" xr6:coauthVersionLast="47" xr6:coauthVersionMax="47" xr10:uidLastSave="{00000000-0000-0000-0000-000000000000}"/>
  <bookViews>
    <workbookView xWindow="25822" yWindow="-98" windowWidth="28995" windowHeight="15675" xr2:uid="{A172A561-DC2D-4815-857A-F45F2A58CECA}"/>
  </bookViews>
  <sheets>
    <sheet name="City of Gainesville" sheetId="1" r:id="rId1"/>
  </sheets>
  <calcPr calcId="191029" iterateCount="1000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C8" i="1"/>
  <c r="D32" i="1" l="1"/>
  <c r="D27" i="1"/>
  <c r="D22" i="1"/>
  <c r="D17" i="1"/>
  <c r="D29" i="1"/>
  <c r="D24" i="1"/>
  <c r="D19" i="1"/>
  <c r="D14" i="1"/>
  <c r="D31" i="1"/>
  <c r="D26" i="1"/>
  <c r="D21" i="1"/>
  <c r="D13" i="1"/>
  <c r="D20" i="1"/>
  <c r="D15" i="1"/>
  <c r="D16" i="1"/>
  <c r="D33" i="1"/>
  <c r="D28" i="1"/>
  <c r="D23" i="1"/>
  <c r="D18" i="1"/>
  <c r="C9" i="1"/>
  <c r="D30" i="1"/>
  <c r="D25" i="1"/>
  <c r="E20" i="1" l="1"/>
  <c r="G20" i="1" s="1"/>
  <c r="I20" i="1" s="1"/>
  <c r="M20" i="1" s="1"/>
  <c r="F20" i="1"/>
  <c r="H20" i="1" s="1"/>
  <c r="L20" i="1" s="1"/>
  <c r="F28" i="1"/>
  <c r="H28" i="1" s="1"/>
  <c r="L28" i="1" s="1"/>
  <c r="E28" i="1"/>
  <c r="G28" i="1" s="1"/>
  <c r="I28" i="1" s="1"/>
  <c r="M28" i="1" s="1"/>
  <c r="F29" i="1"/>
  <c r="H29" i="1" s="1"/>
  <c r="L29" i="1" s="1"/>
  <c r="E29" i="1"/>
  <c r="G29" i="1" s="1"/>
  <c r="I29" i="1" s="1"/>
  <c r="M29" i="1" s="1"/>
  <c r="F18" i="1"/>
  <c r="H18" i="1" s="1"/>
  <c r="L18" i="1" s="1"/>
  <c r="E18" i="1"/>
  <c r="G18" i="1" s="1"/>
  <c r="I18" i="1" s="1"/>
  <c r="M18" i="1" s="1"/>
  <c r="F15" i="1"/>
  <c r="H15" i="1" s="1"/>
  <c r="L15" i="1" s="1"/>
  <c r="E15" i="1"/>
  <c r="G15" i="1" s="1"/>
  <c r="I15" i="1" s="1"/>
  <c r="M15" i="1" s="1"/>
  <c r="F21" i="1"/>
  <c r="H21" i="1" s="1"/>
  <c r="L21" i="1" s="1"/>
  <c r="E21" i="1"/>
  <c r="G21" i="1" s="1"/>
  <c r="I21" i="1" s="1"/>
  <c r="M21" i="1" s="1"/>
  <c r="F31" i="1"/>
  <c r="H31" i="1" s="1"/>
  <c r="L31" i="1" s="1"/>
  <c r="E31" i="1"/>
  <c r="G31" i="1" s="1"/>
  <c r="I31" i="1" s="1"/>
  <c r="M31" i="1" s="1"/>
  <c r="F19" i="1"/>
  <c r="H19" i="1" s="1"/>
  <c r="L19" i="1" s="1"/>
  <c r="E19" i="1"/>
  <c r="G19" i="1" s="1"/>
  <c r="I19" i="1" s="1"/>
  <c r="M19" i="1" s="1"/>
  <c r="F22" i="1"/>
  <c r="H22" i="1" s="1"/>
  <c r="L22" i="1" s="1"/>
  <c r="E22" i="1"/>
  <c r="G22" i="1" s="1"/>
  <c r="I22" i="1" s="1"/>
  <c r="M22" i="1" s="1"/>
  <c r="F23" i="1"/>
  <c r="H23" i="1" s="1"/>
  <c r="L23" i="1" s="1"/>
  <c r="E23" i="1"/>
  <c r="G23" i="1" s="1"/>
  <c r="I23" i="1" s="1"/>
  <c r="M23" i="1" s="1"/>
  <c r="F16" i="1"/>
  <c r="H16" i="1" s="1"/>
  <c r="L16" i="1" s="1"/>
  <c r="E16" i="1"/>
  <c r="G16" i="1" s="1"/>
  <c r="I16" i="1" s="1"/>
  <c r="M16" i="1" s="1"/>
  <c r="F26" i="1"/>
  <c r="H26" i="1" s="1"/>
  <c r="L26" i="1" s="1"/>
  <c r="E26" i="1"/>
  <c r="G26" i="1" s="1"/>
  <c r="I26" i="1" s="1"/>
  <c r="M26" i="1" s="1"/>
  <c r="F24" i="1"/>
  <c r="H24" i="1" s="1"/>
  <c r="L24" i="1" s="1"/>
  <c r="E24" i="1"/>
  <c r="G24" i="1" s="1"/>
  <c r="I24" i="1" s="1"/>
  <c r="M24" i="1" s="1"/>
  <c r="F17" i="1"/>
  <c r="H17" i="1" s="1"/>
  <c r="L17" i="1" s="1"/>
  <c r="E17" i="1"/>
  <c r="G17" i="1" s="1"/>
  <c r="I17" i="1" s="1"/>
  <c r="M17" i="1" s="1"/>
  <c r="F25" i="1"/>
  <c r="H25" i="1" s="1"/>
  <c r="L25" i="1" s="1"/>
  <c r="E25" i="1"/>
  <c r="G25" i="1" s="1"/>
  <c r="I25" i="1" s="1"/>
  <c r="M25" i="1" s="1"/>
  <c r="F27" i="1"/>
  <c r="H27" i="1" s="1"/>
  <c r="L27" i="1" s="1"/>
  <c r="E27" i="1"/>
  <c r="G27" i="1" s="1"/>
  <c r="I27" i="1" s="1"/>
  <c r="M27" i="1" s="1"/>
  <c r="F33" i="1"/>
  <c r="H33" i="1" s="1"/>
  <c r="L33" i="1" s="1"/>
  <c r="E33" i="1"/>
  <c r="G33" i="1" s="1"/>
  <c r="I33" i="1" s="1"/>
  <c r="M33" i="1" s="1"/>
  <c r="F13" i="1"/>
  <c r="E13" i="1"/>
  <c r="G13" i="1" s="1"/>
  <c r="F14" i="1"/>
  <c r="H14" i="1" s="1"/>
  <c r="L14" i="1" s="1"/>
  <c r="E14" i="1"/>
  <c r="G14" i="1" s="1"/>
  <c r="I14" i="1" s="1"/>
  <c r="M14" i="1" s="1"/>
  <c r="E30" i="1"/>
  <c r="G30" i="1" s="1"/>
  <c r="I30" i="1" s="1"/>
  <c r="M30" i="1" s="1"/>
  <c r="F30" i="1"/>
  <c r="H30" i="1" s="1"/>
  <c r="L30" i="1" s="1"/>
  <c r="F32" i="1"/>
  <c r="H32" i="1" s="1"/>
  <c r="L32" i="1" s="1"/>
  <c r="E32" i="1"/>
  <c r="G32" i="1" s="1"/>
  <c r="I32" i="1" s="1"/>
  <c r="M32" i="1" s="1"/>
  <c r="G34" i="1" l="1"/>
  <c r="I13" i="1"/>
  <c r="F34" i="1"/>
  <c r="H13" i="1"/>
  <c r="H34" i="1" l="1"/>
  <c r="L13" i="1"/>
  <c r="L34" i="1" s="1"/>
  <c r="I34" i="1"/>
  <c r="M13" i="1"/>
  <c r="M34" i="1" s="1"/>
</calcChain>
</file>

<file path=xl/sharedStrings.xml><?xml version="1.0" encoding="utf-8"?>
<sst xmlns="http://schemas.openxmlformats.org/spreadsheetml/2006/main" count="56" uniqueCount="47">
  <si>
    <t>Municipality</t>
  </si>
  <si>
    <t>City of Gainesville</t>
  </si>
  <si>
    <t>Population</t>
  </si>
  <si>
    <t>U.S Census Bureau, Population Estimates, July 1, 2023</t>
  </si>
  <si>
    <t>Persons per Household</t>
  </si>
  <si>
    <t>U.S. Census Bureau. 2019-2023 American Community Survey 5-Year Estimates.</t>
  </si>
  <si>
    <t>Households</t>
  </si>
  <si>
    <t>Calculation: Population divided by Persons per Household</t>
  </si>
  <si>
    <t>Employment</t>
  </si>
  <si>
    <t>U.S. Census Bureau. 2022. OnTheMap</t>
  </si>
  <si>
    <t>Default Residential Share</t>
  </si>
  <si>
    <t>Default Business Share</t>
  </si>
  <si>
    <t>Average Cost Amount</t>
  </si>
  <si>
    <t>Marginal Cost Percentage</t>
  </si>
  <si>
    <t>Marginal Cost Amount</t>
  </si>
  <si>
    <t>Total</t>
  </si>
  <si>
    <t>% Allocated</t>
  </si>
  <si>
    <t>$ Allocated</t>
  </si>
  <si>
    <t>Residents</t>
  </si>
  <si>
    <t>Businesses</t>
  </si>
  <si>
    <t>Expenditures</t>
  </si>
  <si>
    <t>Amount</t>
  </si>
  <si>
    <t>to Residents</t>
  </si>
  <si>
    <t>(Per Household)</t>
  </si>
  <si>
    <t>(Per Worker)</t>
  </si>
  <si>
    <t>Workers</t>
  </si>
  <si>
    <t>General Government</t>
  </si>
  <si>
    <t>Information Technology</t>
  </si>
  <si>
    <t>Human Resources</t>
  </si>
  <si>
    <t>Communications and Outreach</t>
  </si>
  <si>
    <t>Building Operations</t>
  </si>
  <si>
    <t>Public Assistance</t>
  </si>
  <si>
    <t>Municipal Court</t>
  </si>
  <si>
    <t>Civic Center</t>
  </si>
  <si>
    <t>Planning/Zoning</t>
  </si>
  <si>
    <t>Code Compliance</t>
  </si>
  <si>
    <t>Finance</t>
  </si>
  <si>
    <t>Police</t>
  </si>
  <si>
    <t>Emergency Mgt.</t>
  </si>
  <si>
    <t>Fire</t>
  </si>
  <si>
    <t>Public Services Adm</t>
  </si>
  <si>
    <t>Streets</t>
  </si>
  <si>
    <t>Garage</t>
  </si>
  <si>
    <t>Parks</t>
  </si>
  <si>
    <t>Frank Buck Zoo</t>
  </si>
  <si>
    <t>Cemetery</t>
  </si>
  <si>
    <t>Non-Departmental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</si>
</sst>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i/>
      <sz val="10"/>
      <color theme="1"/>
      <name val="Segoe UI"/>
      <family val="2"/>
    </font>
    <font>
      <b/>
      <u/>
      <sz val="10"/>
      <color theme="1" tint="0.249977111117893"/>
      <name val="Segoe UI"/>
      <family val="2"/>
    </font>
    <font>
      <b/>
      <i/>
      <u/>
      <sz val="10"/>
      <color theme="1" tint="0.249977111117893"/>
      <name val="Segoe UI"/>
      <family val="2"/>
    </font>
    <font>
      <i/>
      <sz val="11"/>
      <color theme="1"/>
      <name val="Segoe UI"/>
      <family val="2"/>
    </font>
    <font>
      <i/>
      <sz val="10"/>
      <color theme="1" tint="0.249977111117893"/>
      <name val="Segoe UI"/>
      <family val="2"/>
    </font>
    <font>
      <b/>
      <sz val="10"/>
      <color theme="1" tint="0.249977111117893"/>
      <name val="Segoe UI"/>
      <family val="2"/>
    </font>
    <font>
      <b/>
      <i/>
      <sz val="10"/>
      <color theme="1" tint="0.249977111117893"/>
      <name val="Segoe UI"/>
      <family val="2"/>
    </font>
    <font>
      <sz val="10"/>
      <color theme="1" tint="0.249977111117893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1" tint="0.2499465926084170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29">
    <xf numFmtId="0" fontId="0" fillId="0" borderId="0" xfId="0"/>
    <xf numFmtId="0" fontId="3" fillId="0" borderId="0" xfId="0" applyFont="1"/>
    <xf numFmtId="5" fontId="3" fillId="0" borderId="0" xfId="0" applyNumberFormat="1" applyFont="1"/>
    <xf numFmtId="0" fontId="4" fillId="0" borderId="0" xfId="0" applyFont="1" applyAlignment="1">
      <alignment horizontal="right"/>
    </xf>
    <xf numFmtId="0" fontId="3" fillId="0" borderId="0" xfId="2" applyFont="1" applyFill="1" applyBorder="1" applyAlignment="1">
      <alignment horizontal="center"/>
    </xf>
    <xf numFmtId="0" fontId="2" fillId="0" borderId="0" xfId="3"/>
    <xf numFmtId="3" fontId="3" fillId="0" borderId="0" xfId="2" applyNumberFormat="1" applyFont="1" applyFill="1" applyBorder="1" applyAlignment="1">
      <alignment horizontal="center"/>
    </xf>
    <xf numFmtId="4" fontId="3" fillId="0" borderId="0" xfId="2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1" applyNumberFormat="1" applyFont="1"/>
    <xf numFmtId="164" fontId="5" fillId="0" borderId="0" xfId="0" applyNumberFormat="1" applyFont="1"/>
    <xf numFmtId="0" fontId="6" fillId="0" borderId="0" xfId="4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7" fillId="0" borderId="0" xfId="4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0" borderId="0" xfId="4" applyFont="1"/>
    <xf numFmtId="0" fontId="10" fillId="0" borderId="0" xfId="4" applyFont="1" applyAlignment="1">
      <alignment horizontal="right"/>
    </xf>
    <xf numFmtId="0" fontId="11" fillId="0" borderId="0" xfId="4" applyFont="1" applyAlignment="1">
      <alignment horizontal="right"/>
    </xf>
    <xf numFmtId="0" fontId="8" fillId="0" borderId="0" xfId="0" applyFont="1"/>
    <xf numFmtId="0" fontId="10" fillId="0" borderId="2" xfId="4" applyFont="1" applyBorder="1"/>
    <xf numFmtId="0" fontId="10" fillId="0" borderId="2" xfId="4" applyFont="1" applyBorder="1" applyAlignment="1">
      <alignment horizontal="right"/>
    </xf>
    <xf numFmtId="0" fontId="11" fillId="0" borderId="2" xfId="4" applyFont="1" applyBorder="1" applyAlignment="1">
      <alignment horizontal="right"/>
    </xf>
    <xf numFmtId="0" fontId="12" fillId="0" borderId="0" xfId="4" applyFont="1"/>
    <xf numFmtId="5" fontId="12" fillId="0" borderId="0" xfId="4" applyNumberFormat="1" applyFont="1"/>
    <xf numFmtId="164" fontId="9" fillId="2" borderId="1" xfId="2" applyNumberFormat="1" applyFont="1"/>
    <xf numFmtId="9" fontId="9" fillId="2" borderId="1" xfId="2" applyNumberFormat="1" applyFont="1"/>
    <xf numFmtId="0" fontId="10" fillId="0" borderId="0" xfId="4" applyFont="1"/>
    <xf numFmtId="5" fontId="10" fillId="0" borderId="0" xfId="4" applyNumberFormat="1" applyFont="1"/>
    <xf numFmtId="164" fontId="3" fillId="0" borderId="0" xfId="1" applyNumberFormat="1" applyFont="1"/>
  </cellXfs>
  <cellStyles count="5">
    <cellStyle name="Explanatory Text" xfId="3" builtinId="53"/>
    <cellStyle name="Normal" xfId="0" builtinId="0"/>
    <cellStyle name="Normal 2 2" xfId="4" xr:uid="{A3B62BE9-3F1C-4B95-A451-0CAB81A95D54}"/>
    <cellStyle name="Note" xfId="2" builtinId="1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3ABF-1A47-4021-86A1-142BC574313E}">
  <sheetPr codeName="Sheet4"/>
  <dimension ref="B1:M37"/>
  <sheetViews>
    <sheetView tabSelected="1" workbookViewId="0">
      <selection activeCell="K13" sqref="K13:K33"/>
    </sheetView>
  </sheetViews>
  <sheetFormatPr defaultRowHeight="16.350000000000001" x14ac:dyDescent="0.65"/>
  <cols>
    <col min="1" max="1" width="8.9375" style="1"/>
    <col min="2" max="2" width="32.1171875" style="1" bestFit="1" customWidth="1"/>
    <col min="3" max="3" width="18.87890625" style="1" customWidth="1"/>
    <col min="4" max="13" width="15.17578125" style="1" customWidth="1"/>
    <col min="14" max="14" width="8.9375" style="1"/>
    <col min="15" max="15" width="14.29296875" style="1" bestFit="1" customWidth="1"/>
    <col min="16" max="16384" width="8.9375" style="1"/>
  </cols>
  <sheetData>
    <row r="1" spans="2:13" x14ac:dyDescent="0.65">
      <c r="H1" s="2"/>
      <c r="I1" s="2"/>
      <c r="L1" s="2"/>
      <c r="M1" s="2"/>
    </row>
    <row r="2" spans="2:13" x14ac:dyDescent="0.65">
      <c r="B2" s="3" t="s">
        <v>0</v>
      </c>
      <c r="C2" s="4" t="s">
        <v>1</v>
      </c>
      <c r="D2" s="5"/>
    </row>
    <row r="3" spans="2:13" x14ac:dyDescent="0.65">
      <c r="B3" s="3" t="s">
        <v>2</v>
      </c>
      <c r="C3" s="6">
        <v>18107</v>
      </c>
      <c r="D3" s="5" t="s">
        <v>3</v>
      </c>
    </row>
    <row r="4" spans="2:13" x14ac:dyDescent="0.65">
      <c r="B4" s="3" t="s">
        <v>4</v>
      </c>
      <c r="C4" s="7">
        <v>2.52</v>
      </c>
      <c r="D4" s="5" t="s">
        <v>5</v>
      </c>
    </row>
    <row r="5" spans="2:13" x14ac:dyDescent="0.65">
      <c r="B5" s="3" t="s">
        <v>6</v>
      </c>
      <c r="C5" s="6">
        <v>7185</v>
      </c>
      <c r="D5" s="5" t="s">
        <v>7</v>
      </c>
    </row>
    <row r="6" spans="2:13" x14ac:dyDescent="0.65">
      <c r="B6" s="3" t="s">
        <v>8</v>
      </c>
      <c r="C6" s="6">
        <v>8940</v>
      </c>
      <c r="D6" s="5" t="s">
        <v>9</v>
      </c>
    </row>
    <row r="8" spans="2:13" x14ac:dyDescent="0.65">
      <c r="B8" s="8" t="s">
        <v>10</v>
      </c>
      <c r="C8" s="9">
        <f>ROUND(C3/(C3+C6),3)</f>
        <v>0.66900000000000004</v>
      </c>
    </row>
    <row r="9" spans="2:13" x14ac:dyDescent="0.65">
      <c r="B9" s="8" t="s">
        <v>11</v>
      </c>
      <c r="C9" s="10">
        <f>1-C8</f>
        <v>0.33099999999999996</v>
      </c>
    </row>
    <row r="10" spans="2:13" x14ac:dyDescent="0.65">
      <c r="H10" s="11" t="s">
        <v>12</v>
      </c>
      <c r="I10" s="12"/>
      <c r="J10" s="13" t="s">
        <v>13</v>
      </c>
      <c r="K10" s="14"/>
      <c r="L10" s="11" t="s">
        <v>14</v>
      </c>
      <c r="M10" s="12"/>
    </row>
    <row r="11" spans="2:13" x14ac:dyDescent="0.65">
      <c r="B11" s="15"/>
      <c r="C11" s="16" t="s">
        <v>15</v>
      </c>
      <c r="D11" s="17" t="s">
        <v>16</v>
      </c>
      <c r="E11" s="17" t="s">
        <v>16</v>
      </c>
      <c r="F11" s="16" t="s">
        <v>17</v>
      </c>
      <c r="G11" s="16" t="s">
        <v>17</v>
      </c>
      <c r="H11" s="16" t="s">
        <v>18</v>
      </c>
      <c r="I11" s="16" t="s">
        <v>19</v>
      </c>
      <c r="J11" s="18"/>
      <c r="K11" s="18"/>
    </row>
    <row r="12" spans="2:13" x14ac:dyDescent="0.65">
      <c r="B12" s="19" t="s">
        <v>20</v>
      </c>
      <c r="C12" s="20" t="s">
        <v>21</v>
      </c>
      <c r="D12" s="21" t="s">
        <v>22</v>
      </c>
      <c r="E12" s="21" t="s">
        <v>19</v>
      </c>
      <c r="F12" s="20" t="s">
        <v>22</v>
      </c>
      <c r="G12" s="20" t="s">
        <v>19</v>
      </c>
      <c r="H12" s="20" t="s">
        <v>23</v>
      </c>
      <c r="I12" s="20" t="s">
        <v>24</v>
      </c>
      <c r="J12" s="21" t="s">
        <v>6</v>
      </c>
      <c r="K12" s="21" t="s">
        <v>25</v>
      </c>
      <c r="L12" s="20" t="s">
        <v>6</v>
      </c>
      <c r="M12" s="20" t="s">
        <v>25</v>
      </c>
    </row>
    <row r="13" spans="2:13" x14ac:dyDescent="0.65">
      <c r="B13" s="22" t="s">
        <v>26</v>
      </c>
      <c r="C13" s="23">
        <v>764204</v>
      </c>
      <c r="D13" s="24">
        <f>$C$8</f>
        <v>0.66900000000000004</v>
      </c>
      <c r="E13" s="24">
        <f>1-D13</f>
        <v>0.33099999999999996</v>
      </c>
      <c r="F13" s="23">
        <f>$C13*D13</f>
        <v>511252.47600000002</v>
      </c>
      <c r="G13" s="23">
        <f>$C13*E13</f>
        <v>252951.52399999998</v>
      </c>
      <c r="H13" s="23">
        <f>F13/$C$5</f>
        <v>71.155529018789153</v>
      </c>
      <c r="I13" s="23">
        <f>G13/$C$6</f>
        <v>28.294353914988811</v>
      </c>
      <c r="J13" s="25">
        <v>0.1</v>
      </c>
      <c r="K13" s="25">
        <v>0.1</v>
      </c>
      <c r="L13" s="23">
        <f>H13*J13</f>
        <v>7.1155529018789156</v>
      </c>
      <c r="M13" s="23">
        <f t="shared" ref="M13:M33" si="0">I13*K13</f>
        <v>2.8294353914988815</v>
      </c>
    </row>
    <row r="14" spans="2:13" x14ac:dyDescent="0.65">
      <c r="B14" s="22" t="s">
        <v>27</v>
      </c>
      <c r="C14" s="23">
        <v>489451</v>
      </c>
      <c r="D14" s="24">
        <f t="shared" ref="D14:D33" si="1">$C$8</f>
        <v>0.66900000000000004</v>
      </c>
      <c r="E14" s="24">
        <f t="shared" ref="E14:E33" si="2">1-D14</f>
        <v>0.33099999999999996</v>
      </c>
      <c r="F14" s="23">
        <f t="shared" ref="F14:G33" si="3">$C14*D14</f>
        <v>327442.71900000004</v>
      </c>
      <c r="G14" s="23">
        <f t="shared" si="3"/>
        <v>162008.28099999999</v>
      </c>
      <c r="H14" s="23">
        <f t="shared" ref="H14:H33" si="4">F14/$C$5</f>
        <v>45.573099373695207</v>
      </c>
      <c r="I14" s="23">
        <f t="shared" ref="I14:I33" si="5">G14/$C$6</f>
        <v>18.121731655480982</v>
      </c>
      <c r="J14" s="25">
        <v>0.1</v>
      </c>
      <c r="K14" s="25">
        <v>0.1</v>
      </c>
      <c r="L14" s="23">
        <f>H14*J14</f>
        <v>4.5573099373695207</v>
      </c>
      <c r="M14" s="23">
        <f t="shared" si="0"/>
        <v>1.8121731655480984</v>
      </c>
    </row>
    <row r="15" spans="2:13" x14ac:dyDescent="0.65">
      <c r="B15" s="22" t="s">
        <v>28</v>
      </c>
      <c r="C15" s="23">
        <v>306549</v>
      </c>
      <c r="D15" s="24">
        <f t="shared" si="1"/>
        <v>0.66900000000000004</v>
      </c>
      <c r="E15" s="24">
        <f t="shared" si="2"/>
        <v>0.33099999999999996</v>
      </c>
      <c r="F15" s="23">
        <f t="shared" si="3"/>
        <v>205081.28100000002</v>
      </c>
      <c r="G15" s="23">
        <f t="shared" si="3"/>
        <v>101467.71899999998</v>
      </c>
      <c r="H15" s="23">
        <f t="shared" si="4"/>
        <v>28.542975782881005</v>
      </c>
      <c r="I15" s="23">
        <f t="shared" si="5"/>
        <v>11.349856711409394</v>
      </c>
      <c r="J15" s="25">
        <v>0.1</v>
      </c>
      <c r="K15" s="25">
        <v>0.1</v>
      </c>
      <c r="L15" s="23">
        <f t="shared" ref="L15:L33" si="6">H15*J15</f>
        <v>2.8542975782881008</v>
      </c>
      <c r="M15" s="23">
        <f t="shared" si="0"/>
        <v>1.1349856711409394</v>
      </c>
    </row>
    <row r="16" spans="2:13" x14ac:dyDescent="0.65">
      <c r="B16" s="22" t="s">
        <v>29</v>
      </c>
      <c r="C16" s="23">
        <v>263940</v>
      </c>
      <c r="D16" s="24">
        <f t="shared" si="1"/>
        <v>0.66900000000000004</v>
      </c>
      <c r="E16" s="24">
        <f t="shared" si="2"/>
        <v>0.33099999999999996</v>
      </c>
      <c r="F16" s="23">
        <f t="shared" si="3"/>
        <v>176575.86000000002</v>
      </c>
      <c r="G16" s="23">
        <f t="shared" si="3"/>
        <v>87364.139999999985</v>
      </c>
      <c r="H16" s="23">
        <f t="shared" si="4"/>
        <v>24.575624217119</v>
      </c>
      <c r="I16" s="23">
        <f t="shared" si="5"/>
        <v>9.7722751677852333</v>
      </c>
      <c r="J16" s="25">
        <v>0.1</v>
      </c>
      <c r="K16" s="25">
        <v>0.1</v>
      </c>
      <c r="L16" s="23">
        <f t="shared" si="6"/>
        <v>2.4575624217119003</v>
      </c>
      <c r="M16" s="23">
        <f t="shared" si="0"/>
        <v>0.97722751677852338</v>
      </c>
    </row>
    <row r="17" spans="2:13" x14ac:dyDescent="0.65">
      <c r="B17" s="22" t="s">
        <v>30</v>
      </c>
      <c r="C17" s="23">
        <v>74200</v>
      </c>
      <c r="D17" s="24">
        <f t="shared" si="1"/>
        <v>0.66900000000000004</v>
      </c>
      <c r="E17" s="24">
        <f t="shared" si="2"/>
        <v>0.33099999999999996</v>
      </c>
      <c r="F17" s="23">
        <f t="shared" si="3"/>
        <v>49639.8</v>
      </c>
      <c r="G17" s="23">
        <f t="shared" si="3"/>
        <v>24560.199999999997</v>
      </c>
      <c r="H17" s="23">
        <f t="shared" si="4"/>
        <v>6.9088100208768273</v>
      </c>
      <c r="I17" s="23">
        <f t="shared" si="5"/>
        <v>2.7472259507829975</v>
      </c>
      <c r="J17" s="25">
        <v>0.1</v>
      </c>
      <c r="K17" s="25">
        <v>0.1</v>
      </c>
      <c r="L17" s="23">
        <f t="shared" si="6"/>
        <v>0.69088100208768277</v>
      </c>
      <c r="M17" s="23">
        <f t="shared" si="0"/>
        <v>0.27472259507829977</v>
      </c>
    </row>
    <row r="18" spans="2:13" x14ac:dyDescent="0.65">
      <c r="B18" s="22" t="s">
        <v>31</v>
      </c>
      <c r="C18" s="23">
        <v>159450</v>
      </c>
      <c r="D18" s="24">
        <f t="shared" si="1"/>
        <v>0.66900000000000004</v>
      </c>
      <c r="E18" s="24">
        <f t="shared" si="2"/>
        <v>0.33099999999999996</v>
      </c>
      <c r="F18" s="23">
        <f t="shared" si="3"/>
        <v>106672.05</v>
      </c>
      <c r="G18" s="23">
        <f t="shared" si="3"/>
        <v>52777.95</v>
      </c>
      <c r="H18" s="23">
        <f t="shared" si="4"/>
        <v>14.846492693110648</v>
      </c>
      <c r="I18" s="23">
        <f t="shared" si="5"/>
        <v>5.9035738255033552</v>
      </c>
      <c r="J18" s="25">
        <v>0.1</v>
      </c>
      <c r="K18" s="25">
        <v>0.1</v>
      </c>
      <c r="L18" s="23">
        <f t="shared" si="6"/>
        <v>1.4846492693110649</v>
      </c>
      <c r="M18" s="23">
        <f t="shared" si="0"/>
        <v>0.59035738255033554</v>
      </c>
    </row>
    <row r="19" spans="2:13" x14ac:dyDescent="0.65">
      <c r="B19" s="22" t="s">
        <v>32</v>
      </c>
      <c r="C19" s="23">
        <v>344384</v>
      </c>
      <c r="D19" s="24">
        <f t="shared" si="1"/>
        <v>0.66900000000000004</v>
      </c>
      <c r="E19" s="24">
        <f t="shared" si="2"/>
        <v>0.33099999999999996</v>
      </c>
      <c r="F19" s="23">
        <f t="shared" si="3"/>
        <v>230392.89600000001</v>
      </c>
      <c r="G19" s="23">
        <f t="shared" si="3"/>
        <v>113991.10399999999</v>
      </c>
      <c r="H19" s="23">
        <f t="shared" si="4"/>
        <v>32.065817118997913</v>
      </c>
      <c r="I19" s="23">
        <f t="shared" si="5"/>
        <v>12.750682774049215</v>
      </c>
      <c r="J19" s="25">
        <v>0.2</v>
      </c>
      <c r="K19" s="25">
        <v>0.2</v>
      </c>
      <c r="L19" s="23">
        <f t="shared" si="6"/>
        <v>6.4131634237995829</v>
      </c>
      <c r="M19" s="23">
        <f t="shared" si="0"/>
        <v>2.5501365548098431</v>
      </c>
    </row>
    <row r="20" spans="2:13" x14ac:dyDescent="0.65">
      <c r="B20" s="22" t="s">
        <v>33</v>
      </c>
      <c r="C20" s="23">
        <v>341191</v>
      </c>
      <c r="D20" s="24">
        <f t="shared" si="1"/>
        <v>0.66900000000000004</v>
      </c>
      <c r="E20" s="24">
        <f t="shared" si="2"/>
        <v>0.33099999999999996</v>
      </c>
      <c r="F20" s="23">
        <f t="shared" si="3"/>
        <v>228256.77900000001</v>
      </c>
      <c r="G20" s="23">
        <f t="shared" si="3"/>
        <v>112934.22099999999</v>
      </c>
      <c r="H20" s="23">
        <f t="shared" si="4"/>
        <v>31.768514822546972</v>
      </c>
      <c r="I20" s="23">
        <f t="shared" si="5"/>
        <v>12.632463199105144</v>
      </c>
      <c r="J20" s="25">
        <v>0.1</v>
      </c>
      <c r="K20" s="25">
        <v>0.1</v>
      </c>
      <c r="L20" s="23">
        <f t="shared" si="6"/>
        <v>3.1768514822546976</v>
      </c>
      <c r="M20" s="23">
        <f t="shared" si="0"/>
        <v>1.2632463199105146</v>
      </c>
    </row>
    <row r="21" spans="2:13" x14ac:dyDescent="0.65">
      <c r="B21" s="22" t="s">
        <v>34</v>
      </c>
      <c r="C21" s="23">
        <v>424128</v>
      </c>
      <c r="D21" s="24">
        <f t="shared" si="1"/>
        <v>0.66900000000000004</v>
      </c>
      <c r="E21" s="24">
        <f t="shared" si="2"/>
        <v>0.33099999999999996</v>
      </c>
      <c r="F21" s="23">
        <f t="shared" si="3"/>
        <v>283741.63200000004</v>
      </c>
      <c r="G21" s="23">
        <f t="shared" si="3"/>
        <v>140386.36799999999</v>
      </c>
      <c r="H21" s="23">
        <f t="shared" si="4"/>
        <v>39.490832567849694</v>
      </c>
      <c r="I21" s="23">
        <f t="shared" si="5"/>
        <v>15.703173154362414</v>
      </c>
      <c r="J21" s="25">
        <v>0.1</v>
      </c>
      <c r="K21" s="25">
        <v>0.1</v>
      </c>
      <c r="L21" s="23">
        <f t="shared" si="6"/>
        <v>3.9490832567849696</v>
      </c>
      <c r="M21" s="23">
        <f t="shared" si="0"/>
        <v>1.5703173154362415</v>
      </c>
    </row>
    <row r="22" spans="2:13" x14ac:dyDescent="0.65">
      <c r="B22" s="22" t="s">
        <v>35</v>
      </c>
      <c r="C22" s="23">
        <v>306894</v>
      </c>
      <c r="D22" s="24">
        <f t="shared" si="1"/>
        <v>0.66900000000000004</v>
      </c>
      <c r="E22" s="24">
        <f t="shared" si="2"/>
        <v>0.33099999999999996</v>
      </c>
      <c r="F22" s="23">
        <f t="shared" si="3"/>
        <v>205312.08600000001</v>
      </c>
      <c r="G22" s="23">
        <f t="shared" si="3"/>
        <v>101581.91399999999</v>
      </c>
      <c r="H22" s="23">
        <f t="shared" si="4"/>
        <v>28.575098956158666</v>
      </c>
      <c r="I22" s="23">
        <f t="shared" si="5"/>
        <v>11.362630201342281</v>
      </c>
      <c r="J22" s="25">
        <v>0.1</v>
      </c>
      <c r="K22" s="25">
        <v>0.1</v>
      </c>
      <c r="L22" s="23">
        <f t="shared" si="6"/>
        <v>2.8575098956158667</v>
      </c>
      <c r="M22" s="23">
        <f t="shared" si="0"/>
        <v>1.1362630201342281</v>
      </c>
    </row>
    <row r="23" spans="2:13" x14ac:dyDescent="0.65">
      <c r="B23" s="22" t="s">
        <v>36</v>
      </c>
      <c r="C23" s="23">
        <v>693780</v>
      </c>
      <c r="D23" s="24">
        <f t="shared" si="1"/>
        <v>0.66900000000000004</v>
      </c>
      <c r="E23" s="24">
        <f t="shared" si="2"/>
        <v>0.33099999999999996</v>
      </c>
      <c r="F23" s="23">
        <f t="shared" si="3"/>
        <v>464138.82</v>
      </c>
      <c r="G23" s="23">
        <f t="shared" si="3"/>
        <v>229641.17999999996</v>
      </c>
      <c r="H23" s="23">
        <f t="shared" si="4"/>
        <v>64.598304801670153</v>
      </c>
      <c r="I23" s="23">
        <f t="shared" si="5"/>
        <v>25.686932885906035</v>
      </c>
      <c r="J23" s="25">
        <v>0.1</v>
      </c>
      <c r="K23" s="25">
        <v>0.1</v>
      </c>
      <c r="L23" s="23">
        <f t="shared" si="6"/>
        <v>6.4598304801670157</v>
      </c>
      <c r="M23" s="23">
        <f t="shared" si="0"/>
        <v>2.5686932885906035</v>
      </c>
    </row>
    <row r="24" spans="2:13" x14ac:dyDescent="0.65">
      <c r="B24" s="22" t="s">
        <v>37</v>
      </c>
      <c r="C24" s="23">
        <v>7543861</v>
      </c>
      <c r="D24" s="24">
        <f t="shared" si="1"/>
        <v>0.66900000000000004</v>
      </c>
      <c r="E24" s="24">
        <f t="shared" si="2"/>
        <v>0.33099999999999996</v>
      </c>
      <c r="F24" s="23">
        <f t="shared" si="3"/>
        <v>5046843.0090000005</v>
      </c>
      <c r="G24" s="23">
        <f t="shared" si="3"/>
        <v>2497017.9909999999</v>
      </c>
      <c r="H24" s="23">
        <f t="shared" si="4"/>
        <v>702.41377995824644</v>
      </c>
      <c r="I24" s="23">
        <f t="shared" si="5"/>
        <v>279.3085001118568</v>
      </c>
      <c r="J24" s="25">
        <v>0.4</v>
      </c>
      <c r="K24" s="25">
        <v>0.4</v>
      </c>
      <c r="L24" s="23">
        <f t="shared" si="6"/>
        <v>280.9655119832986</v>
      </c>
      <c r="M24" s="23">
        <f t="shared" si="0"/>
        <v>111.72340004474273</v>
      </c>
    </row>
    <row r="25" spans="2:13" x14ac:dyDescent="0.65">
      <c r="B25" s="22" t="s">
        <v>38</v>
      </c>
      <c r="C25" s="23">
        <v>41090</v>
      </c>
      <c r="D25" s="24">
        <f t="shared" si="1"/>
        <v>0.66900000000000004</v>
      </c>
      <c r="E25" s="24">
        <f t="shared" si="2"/>
        <v>0.33099999999999996</v>
      </c>
      <c r="F25" s="23">
        <f t="shared" si="3"/>
        <v>27489.210000000003</v>
      </c>
      <c r="G25" s="23">
        <f t="shared" si="3"/>
        <v>13600.789999999999</v>
      </c>
      <c r="H25" s="23">
        <f t="shared" si="4"/>
        <v>3.8259164926931111</v>
      </c>
      <c r="I25" s="23">
        <f t="shared" si="5"/>
        <v>1.5213411633109619</v>
      </c>
      <c r="J25" s="25">
        <v>0.1</v>
      </c>
      <c r="K25" s="25">
        <v>0.1</v>
      </c>
      <c r="L25" s="23">
        <f t="shared" si="6"/>
        <v>0.38259164926931111</v>
      </c>
      <c r="M25" s="23">
        <f t="shared" si="0"/>
        <v>0.15213411633109619</v>
      </c>
    </row>
    <row r="26" spans="2:13" x14ac:dyDescent="0.65">
      <c r="B26" s="22" t="s">
        <v>39</v>
      </c>
      <c r="C26" s="23">
        <v>5694683</v>
      </c>
      <c r="D26" s="24">
        <f t="shared" si="1"/>
        <v>0.66900000000000004</v>
      </c>
      <c r="E26" s="24">
        <f t="shared" si="2"/>
        <v>0.33099999999999996</v>
      </c>
      <c r="F26" s="23">
        <f t="shared" si="3"/>
        <v>3809742.9270000001</v>
      </c>
      <c r="G26" s="23">
        <f t="shared" si="3"/>
        <v>1884940.0729999999</v>
      </c>
      <c r="H26" s="23">
        <f t="shared" si="4"/>
        <v>530.23561962421718</v>
      </c>
      <c r="I26" s="23">
        <f t="shared" si="5"/>
        <v>210.84340861297537</v>
      </c>
      <c r="J26" s="25">
        <v>0.4</v>
      </c>
      <c r="K26" s="25">
        <v>0.4</v>
      </c>
      <c r="L26" s="23">
        <f t="shared" si="6"/>
        <v>212.09424784968689</v>
      </c>
      <c r="M26" s="23">
        <f t="shared" si="0"/>
        <v>84.337363445190149</v>
      </c>
    </row>
    <row r="27" spans="2:13" x14ac:dyDescent="0.65">
      <c r="B27" s="22" t="s">
        <v>40</v>
      </c>
      <c r="C27" s="23">
        <v>121371</v>
      </c>
      <c r="D27" s="24">
        <f t="shared" si="1"/>
        <v>0.66900000000000004</v>
      </c>
      <c r="E27" s="24">
        <f t="shared" si="2"/>
        <v>0.33099999999999996</v>
      </c>
      <c r="F27" s="23">
        <f t="shared" si="3"/>
        <v>81197.199000000008</v>
      </c>
      <c r="G27" s="23">
        <f t="shared" si="3"/>
        <v>40173.800999999992</v>
      </c>
      <c r="H27" s="23">
        <f t="shared" si="4"/>
        <v>11.30093235908142</v>
      </c>
      <c r="I27" s="23">
        <f t="shared" si="5"/>
        <v>4.4937137583892612</v>
      </c>
      <c r="J27" s="25">
        <v>0.1</v>
      </c>
      <c r="K27" s="25">
        <v>0.1</v>
      </c>
      <c r="L27" s="23">
        <f t="shared" si="6"/>
        <v>1.1300932359081421</v>
      </c>
      <c r="M27" s="23">
        <f t="shared" si="0"/>
        <v>0.44937137583892617</v>
      </c>
    </row>
    <row r="28" spans="2:13" x14ac:dyDescent="0.65">
      <c r="B28" s="22" t="s">
        <v>41</v>
      </c>
      <c r="C28" s="23">
        <v>1030879</v>
      </c>
      <c r="D28" s="24">
        <f t="shared" si="1"/>
        <v>0.66900000000000004</v>
      </c>
      <c r="E28" s="24">
        <f t="shared" si="2"/>
        <v>0.33099999999999996</v>
      </c>
      <c r="F28" s="23">
        <f t="shared" si="3"/>
        <v>689658.05100000009</v>
      </c>
      <c r="G28" s="23">
        <f t="shared" si="3"/>
        <v>341220.94899999996</v>
      </c>
      <c r="H28" s="23">
        <f t="shared" si="4"/>
        <v>95.985810855949907</v>
      </c>
      <c r="I28" s="23">
        <f t="shared" si="5"/>
        <v>38.167891387024603</v>
      </c>
      <c r="J28" s="25">
        <v>0.2</v>
      </c>
      <c r="K28" s="25">
        <v>0.2</v>
      </c>
      <c r="L28" s="23">
        <f t="shared" si="6"/>
        <v>19.197162171189984</v>
      </c>
      <c r="M28" s="23">
        <f t="shared" si="0"/>
        <v>7.6335782774049212</v>
      </c>
    </row>
    <row r="29" spans="2:13" x14ac:dyDescent="0.65">
      <c r="B29" s="22" t="s">
        <v>42</v>
      </c>
      <c r="C29" s="23">
        <v>345132</v>
      </c>
      <c r="D29" s="24">
        <f t="shared" si="1"/>
        <v>0.66900000000000004</v>
      </c>
      <c r="E29" s="24">
        <f t="shared" si="2"/>
        <v>0.33099999999999996</v>
      </c>
      <c r="F29" s="23">
        <f t="shared" si="3"/>
        <v>230893.30800000002</v>
      </c>
      <c r="G29" s="23">
        <f t="shared" si="3"/>
        <v>114238.69199999998</v>
      </c>
      <c r="H29" s="23">
        <f t="shared" si="4"/>
        <v>32.13546388308977</v>
      </c>
      <c r="I29" s="23">
        <f t="shared" si="5"/>
        <v>12.778377181208052</v>
      </c>
      <c r="J29" s="25">
        <v>0.1</v>
      </c>
      <c r="K29" s="25">
        <v>0.1</v>
      </c>
      <c r="L29" s="23">
        <f t="shared" si="6"/>
        <v>3.213546388308977</v>
      </c>
      <c r="M29" s="23">
        <f t="shared" si="0"/>
        <v>1.2778377181208054</v>
      </c>
    </row>
    <row r="30" spans="2:13" x14ac:dyDescent="0.65">
      <c r="B30" s="22" t="s">
        <v>43</v>
      </c>
      <c r="C30" s="23">
        <v>1191768</v>
      </c>
      <c r="D30" s="24">
        <f t="shared" si="1"/>
        <v>0.66900000000000004</v>
      </c>
      <c r="E30" s="24">
        <f t="shared" si="2"/>
        <v>0.33099999999999996</v>
      </c>
      <c r="F30" s="23">
        <f t="shared" si="3"/>
        <v>797292.79200000002</v>
      </c>
      <c r="G30" s="23">
        <f t="shared" si="3"/>
        <v>394475.20799999993</v>
      </c>
      <c r="H30" s="23">
        <f t="shared" si="4"/>
        <v>110.9662897703549</v>
      </c>
      <c r="I30" s="23">
        <f t="shared" si="5"/>
        <v>44.124743624161063</v>
      </c>
      <c r="J30" s="25">
        <v>0.2</v>
      </c>
      <c r="K30" s="25">
        <v>0.2</v>
      </c>
      <c r="L30" s="23">
        <f t="shared" si="6"/>
        <v>22.193257954070983</v>
      </c>
      <c r="M30" s="23">
        <f t="shared" si="0"/>
        <v>8.8249487248322129</v>
      </c>
    </row>
    <row r="31" spans="2:13" x14ac:dyDescent="0.65">
      <c r="B31" s="22" t="s">
        <v>44</v>
      </c>
      <c r="C31" s="23">
        <v>1707775</v>
      </c>
      <c r="D31" s="24">
        <f t="shared" si="1"/>
        <v>0.66900000000000004</v>
      </c>
      <c r="E31" s="24">
        <f t="shared" si="2"/>
        <v>0.33099999999999996</v>
      </c>
      <c r="F31" s="23">
        <f t="shared" si="3"/>
        <v>1142501.4750000001</v>
      </c>
      <c r="G31" s="23">
        <f t="shared" si="3"/>
        <v>565273.52499999991</v>
      </c>
      <c r="H31" s="23">
        <f t="shared" si="4"/>
        <v>159.01203549060543</v>
      </c>
      <c r="I31" s="23">
        <f t="shared" si="5"/>
        <v>63.229700782997753</v>
      </c>
      <c r="J31" s="25">
        <v>0.1</v>
      </c>
      <c r="K31" s="25">
        <v>0.1</v>
      </c>
      <c r="L31" s="23">
        <f t="shared" si="6"/>
        <v>15.901203549060543</v>
      </c>
      <c r="M31" s="23">
        <f t="shared" si="0"/>
        <v>6.3229700782997753</v>
      </c>
    </row>
    <row r="32" spans="2:13" x14ac:dyDescent="0.65">
      <c r="B32" s="22" t="s">
        <v>45</v>
      </c>
      <c r="C32" s="23">
        <v>444011</v>
      </c>
      <c r="D32" s="24">
        <f t="shared" si="1"/>
        <v>0.66900000000000004</v>
      </c>
      <c r="E32" s="24">
        <f t="shared" si="2"/>
        <v>0.33099999999999996</v>
      </c>
      <c r="F32" s="23">
        <f t="shared" si="3"/>
        <v>297043.359</v>
      </c>
      <c r="G32" s="23">
        <f t="shared" si="3"/>
        <v>146967.64099999997</v>
      </c>
      <c r="H32" s="23">
        <f t="shared" si="4"/>
        <v>41.342151565762002</v>
      </c>
      <c r="I32" s="23">
        <f t="shared" si="5"/>
        <v>16.439333445190154</v>
      </c>
      <c r="J32" s="25">
        <v>0.1</v>
      </c>
      <c r="K32" s="25">
        <v>0.1</v>
      </c>
      <c r="L32" s="23">
        <f t="shared" si="6"/>
        <v>4.1342151565762002</v>
      </c>
      <c r="M32" s="23">
        <f t="shared" si="0"/>
        <v>1.6439333445190156</v>
      </c>
    </row>
    <row r="33" spans="2:13" x14ac:dyDescent="0.65">
      <c r="B33" s="22" t="s">
        <v>46</v>
      </c>
      <c r="C33" s="23">
        <v>156000</v>
      </c>
      <c r="D33" s="24">
        <f t="shared" si="1"/>
        <v>0.66900000000000004</v>
      </c>
      <c r="E33" s="24">
        <f t="shared" si="2"/>
        <v>0.33099999999999996</v>
      </c>
      <c r="F33" s="23">
        <f t="shared" si="3"/>
        <v>104364</v>
      </c>
      <c r="G33" s="23">
        <f t="shared" si="3"/>
        <v>51635.999999999993</v>
      </c>
      <c r="H33" s="23">
        <f t="shared" si="4"/>
        <v>14.525260960334029</v>
      </c>
      <c r="I33" s="23">
        <f t="shared" si="5"/>
        <v>5.7758389261744956</v>
      </c>
      <c r="J33" s="25">
        <v>0.1</v>
      </c>
      <c r="K33" s="25">
        <v>0.1</v>
      </c>
      <c r="L33" s="23">
        <f t="shared" si="6"/>
        <v>1.452526096033403</v>
      </c>
      <c r="M33" s="23">
        <f t="shared" si="0"/>
        <v>0.57758389261744958</v>
      </c>
    </row>
    <row r="34" spans="2:13" x14ac:dyDescent="0.65">
      <c r="B34" s="26" t="s">
        <v>15</v>
      </c>
      <c r="C34" s="27">
        <f>SUM(C13:C33)</f>
        <v>22444741</v>
      </c>
      <c r="D34" s="22"/>
      <c r="E34" s="27"/>
      <c r="F34" s="27">
        <f>SUM(F13:F33)</f>
        <v>15015531.729</v>
      </c>
      <c r="G34" s="27">
        <f>SUM(G13:G33)</f>
        <v>7429209.2709999988</v>
      </c>
      <c r="H34" s="27">
        <f>SUM(H13:H33)</f>
        <v>2089.8443603340297</v>
      </c>
      <c r="I34" s="27">
        <f>SUM(I13:I33)</f>
        <v>831.00774843400438</v>
      </c>
      <c r="L34" s="27">
        <f>SUM(L13:L33)</f>
        <v>602.68104768267233</v>
      </c>
      <c r="M34" s="27">
        <f>SUM(M13:M33)</f>
        <v>239.6506792393736</v>
      </c>
    </row>
    <row r="35" spans="2:13" x14ac:dyDescent="0.65">
      <c r="L35" s="28"/>
      <c r="M35" s="28"/>
    </row>
    <row r="37" spans="2:13" x14ac:dyDescent="0.65">
      <c r="F37" s="27"/>
      <c r="G37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City of Gainesville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Scheuren</dc:creator>
  <cp:lastModifiedBy>Paul Scheuren</cp:lastModifiedBy>
  <dcterms:created xsi:type="dcterms:W3CDTF">2025-05-29T16:56:40Z</dcterms:created>
  <dcterms:modified xsi:type="dcterms:W3CDTF">2025-05-29T16:56:40Z</dcterms:modified>
</cp:coreProperties>
</file>