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paul\Dropbox\aa Impact DataSource\Clients\Texoma, TX\2025\"/>
    </mc:Choice>
  </mc:AlternateContent>
  <xr:revisionPtr revIDLastSave="0" documentId="8_{E655C404-B89C-44BE-BC30-87032F809294}" xr6:coauthVersionLast="47" xr6:coauthVersionMax="47" xr10:uidLastSave="{00000000-0000-0000-0000-000000000000}"/>
  <bookViews>
    <workbookView xWindow="25822" yWindow="-98" windowWidth="28995" windowHeight="15675" xr2:uid="{0D672A57-4D0E-4C45-8033-E556ECEE660A}"/>
  </bookViews>
  <sheets>
    <sheet name="City of Whitewright" sheetId="1" r:id="rId1"/>
  </sheets>
  <calcPr calcId="191029" iterateCount="1000" iterateDelta="1.0000000000000001E-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9" i="1" l="1"/>
  <c r="C8" i="1"/>
  <c r="D18" i="1" l="1"/>
  <c r="C9" i="1"/>
  <c r="D17" i="1"/>
  <c r="D16" i="1"/>
  <c r="D13" i="1"/>
  <c r="D14" i="1"/>
  <c r="D15" i="1"/>
  <c r="F15" i="1" l="1"/>
  <c r="H15" i="1" s="1"/>
  <c r="L15" i="1" s="1"/>
  <c r="E15" i="1"/>
  <c r="G15" i="1" s="1"/>
  <c r="I15" i="1" s="1"/>
  <c r="M15" i="1" s="1"/>
  <c r="E13" i="1"/>
  <c r="G13" i="1" s="1"/>
  <c r="F13" i="1"/>
  <c r="F16" i="1"/>
  <c r="H16" i="1" s="1"/>
  <c r="L16" i="1" s="1"/>
  <c r="E16" i="1"/>
  <c r="G16" i="1" s="1"/>
  <c r="I16" i="1" s="1"/>
  <c r="M16" i="1" s="1"/>
  <c r="F17" i="1"/>
  <c r="H17" i="1" s="1"/>
  <c r="L17" i="1" s="1"/>
  <c r="E17" i="1"/>
  <c r="G17" i="1" s="1"/>
  <c r="I17" i="1" s="1"/>
  <c r="M17" i="1" s="1"/>
  <c r="F14" i="1"/>
  <c r="H14" i="1" s="1"/>
  <c r="L14" i="1" s="1"/>
  <c r="E14" i="1"/>
  <c r="G14" i="1" s="1"/>
  <c r="I14" i="1" s="1"/>
  <c r="M14" i="1" s="1"/>
  <c r="F18" i="1"/>
  <c r="H18" i="1" s="1"/>
  <c r="L18" i="1" s="1"/>
  <c r="E18" i="1"/>
  <c r="G18" i="1" s="1"/>
  <c r="I18" i="1" s="1"/>
  <c r="M18" i="1" s="1"/>
  <c r="H13" i="1" l="1"/>
  <c r="F19" i="1"/>
  <c r="I13" i="1"/>
  <c r="G19" i="1"/>
  <c r="I19" i="1" l="1"/>
  <c r="M13" i="1"/>
  <c r="M19" i="1" s="1"/>
  <c r="H19" i="1"/>
  <c r="L13" i="1"/>
  <c r="L19" i="1" s="1"/>
</calcChain>
</file>

<file path=xl/sharedStrings.xml><?xml version="1.0" encoding="utf-8"?>
<sst xmlns="http://schemas.openxmlformats.org/spreadsheetml/2006/main" count="45" uniqueCount="36">
  <si>
    <t>Municipality</t>
  </si>
  <si>
    <t>City of Whitewright</t>
  </si>
  <si>
    <t>Population</t>
  </si>
  <si>
    <t>U.S Census Bureau, Population Estimates, July 1, 2023</t>
  </si>
  <si>
    <t>Persons per Household</t>
  </si>
  <si>
    <t>U.S. Census Bureau. 2019-2023 American Community Survey 5-Year Estimates.</t>
  </si>
  <si>
    <t>Households</t>
  </si>
  <si>
    <t>Calculation: Population divided by Persons per Household</t>
  </si>
  <si>
    <t>Employment</t>
  </si>
  <si>
    <t>U.S. Census Bureau. 2022. OnTheMap</t>
  </si>
  <si>
    <t>Default Residential Share</t>
  </si>
  <si>
    <t>Default Business Share</t>
  </si>
  <si>
    <t>Average Cost Amount</t>
  </si>
  <si>
    <t>Marginal Cost Percentage</t>
  </si>
  <si>
    <t>Marginal Cost Amount</t>
  </si>
  <si>
    <t>Total</t>
  </si>
  <si>
    <t>% Allocated</t>
  </si>
  <si>
    <t>$ Allocated</t>
  </si>
  <si>
    <t>Residents</t>
  </si>
  <si>
    <t>Businesses</t>
  </si>
  <si>
    <t>Expenditures</t>
  </si>
  <si>
    <t>Amount</t>
  </si>
  <si>
    <t>to Residents</t>
  </si>
  <si>
    <t>(Per Household)</t>
  </si>
  <si>
    <t>(Per Worker)</t>
  </si>
  <si>
    <t>Workers</t>
  </si>
  <si>
    <t>General Government</t>
  </si>
  <si>
    <t>Police Department &amp; Muni Court</t>
  </si>
  <si>
    <t>EMS</t>
  </si>
  <si>
    <t>Library</t>
  </si>
  <si>
    <t>Fire Department</t>
  </si>
  <si>
    <t>Interest</t>
  </si>
  <si>
    <t xml:space="preserve">Water </t>
  </si>
  <si>
    <t>2022 Audit</t>
  </si>
  <si>
    <t>https://www.whitewright.com/sites/g/files/vyhlif6646/f/uploads/2022_audit_final.pdf</t>
  </si>
  <si>
    <t>Current public budget is difficult to consolidate into functional categories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</si>
</sst>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$&quot;#,##0_);\(&quot;$&quot;#,##0\)"/>
    <numFmt numFmtId="164" formatCode="0.0%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1"/>
      <name val="Segoe UI"/>
      <family val="2"/>
    </font>
    <font>
      <b/>
      <sz val="11"/>
      <color theme="1"/>
      <name val="Segoe UI"/>
      <family val="2"/>
    </font>
    <font>
      <i/>
      <sz val="10"/>
      <color theme="1"/>
      <name val="Segoe UI"/>
      <family val="2"/>
    </font>
    <font>
      <b/>
      <u/>
      <sz val="10"/>
      <color theme="1" tint="0.249977111117893"/>
      <name val="Segoe UI"/>
      <family val="2"/>
    </font>
    <font>
      <b/>
      <i/>
      <u/>
      <sz val="10"/>
      <color theme="1" tint="0.249977111117893"/>
      <name val="Segoe UI"/>
      <family val="2"/>
    </font>
    <font>
      <i/>
      <sz val="11"/>
      <color theme="1"/>
      <name val="Segoe UI"/>
      <family val="2"/>
    </font>
    <font>
      <i/>
      <sz val="10"/>
      <color theme="1" tint="0.249977111117893"/>
      <name val="Segoe UI"/>
      <family val="2"/>
    </font>
    <font>
      <b/>
      <sz val="10"/>
      <color theme="1" tint="0.249977111117893"/>
      <name val="Segoe UI"/>
      <family val="2"/>
    </font>
    <font>
      <b/>
      <i/>
      <sz val="10"/>
      <color theme="1" tint="0.249977111117893"/>
      <name val="Segoe UI"/>
      <family val="2"/>
    </font>
    <font>
      <sz val="10"/>
      <color theme="1" tint="0.249977111117893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CC"/>
      </patternFill>
    </fill>
  </fills>
  <borders count="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theme="1" tint="0.24994659260841701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1" fillId="2" borderId="1" applyNumberFormat="0" applyFont="0" applyAlignment="0" applyProtection="0"/>
    <xf numFmtId="0" fontId="2" fillId="0" borderId="0" applyNumberFormat="0" applyFill="0" applyBorder="0" applyAlignment="0" applyProtection="0"/>
    <xf numFmtId="0" fontId="1" fillId="0" borderId="0"/>
  </cellStyleXfs>
  <cellXfs count="29">
    <xf numFmtId="0" fontId="0" fillId="0" borderId="0" xfId="0"/>
    <xf numFmtId="0" fontId="3" fillId="0" borderId="0" xfId="0" applyFont="1"/>
    <xf numFmtId="5" fontId="3" fillId="0" borderId="0" xfId="0" applyNumberFormat="1" applyFont="1"/>
    <xf numFmtId="0" fontId="4" fillId="0" borderId="0" xfId="0" applyFont="1" applyAlignment="1">
      <alignment horizontal="right"/>
    </xf>
    <xf numFmtId="0" fontId="3" fillId="0" borderId="0" xfId="2" applyFont="1" applyFill="1" applyBorder="1" applyAlignment="1">
      <alignment horizontal="center"/>
    </xf>
    <xf numFmtId="0" fontId="2" fillId="0" borderId="0" xfId="3"/>
    <xf numFmtId="3" fontId="3" fillId="0" borderId="0" xfId="2" applyNumberFormat="1" applyFont="1" applyFill="1" applyBorder="1" applyAlignment="1">
      <alignment horizontal="center"/>
    </xf>
    <xf numFmtId="4" fontId="3" fillId="0" borderId="0" xfId="2" applyNumberFormat="1" applyFont="1" applyFill="1" applyBorder="1" applyAlignment="1">
      <alignment horizontal="center"/>
    </xf>
    <xf numFmtId="0" fontId="5" fillId="0" borderId="0" xfId="0" applyFont="1" applyAlignment="1">
      <alignment horizontal="right"/>
    </xf>
    <xf numFmtId="164" fontId="5" fillId="0" borderId="0" xfId="1" applyNumberFormat="1" applyFont="1"/>
    <xf numFmtId="164" fontId="5" fillId="0" borderId="0" xfId="0" applyNumberFormat="1" applyFont="1"/>
    <xf numFmtId="0" fontId="6" fillId="0" borderId="0" xfId="4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7" fillId="0" borderId="0" xfId="4" applyFont="1" applyAlignment="1">
      <alignment horizontal="centerContinuous"/>
    </xf>
    <xf numFmtId="0" fontId="8" fillId="0" borderId="0" xfId="0" applyFont="1" applyAlignment="1">
      <alignment horizontal="centerContinuous"/>
    </xf>
    <xf numFmtId="0" fontId="9" fillId="0" borderId="0" xfId="4" applyFont="1"/>
    <xf numFmtId="0" fontId="10" fillId="0" borderId="0" xfId="4" applyFont="1" applyAlignment="1">
      <alignment horizontal="right"/>
    </xf>
    <xf numFmtId="0" fontId="11" fillId="0" borderId="0" xfId="4" applyFont="1" applyAlignment="1">
      <alignment horizontal="right"/>
    </xf>
    <xf numFmtId="0" fontId="8" fillId="0" borderId="0" xfId="0" applyFont="1"/>
    <xf numFmtId="0" fontId="10" fillId="0" borderId="2" xfId="4" applyFont="1" applyBorder="1"/>
    <xf numFmtId="0" fontId="10" fillId="0" borderId="2" xfId="4" applyFont="1" applyBorder="1" applyAlignment="1">
      <alignment horizontal="right"/>
    </xf>
    <xf numFmtId="0" fontId="11" fillId="0" borderId="2" xfId="4" applyFont="1" applyBorder="1" applyAlignment="1">
      <alignment horizontal="right"/>
    </xf>
    <xf numFmtId="0" fontId="12" fillId="0" borderId="0" xfId="4" applyFont="1"/>
    <xf numFmtId="5" fontId="12" fillId="0" borderId="0" xfId="4" applyNumberFormat="1" applyFont="1"/>
    <xf numFmtId="164" fontId="9" fillId="2" borderId="1" xfId="2" applyNumberFormat="1" applyFont="1"/>
    <xf numFmtId="9" fontId="9" fillId="2" borderId="1" xfId="2" applyNumberFormat="1" applyFont="1"/>
    <xf numFmtId="0" fontId="10" fillId="0" borderId="0" xfId="4" applyFont="1"/>
    <xf numFmtId="5" fontId="10" fillId="0" borderId="0" xfId="4" applyNumberFormat="1" applyFont="1"/>
    <xf numFmtId="164" fontId="3" fillId="0" borderId="0" xfId="1" applyNumberFormat="1" applyFont="1"/>
  </cellXfs>
  <cellStyles count="5">
    <cellStyle name="Explanatory Text" xfId="3" builtinId="53"/>
    <cellStyle name="Normal" xfId="0" builtinId="0"/>
    <cellStyle name="Normal 2 2" xfId="4" xr:uid="{206C0A17-F67D-449B-9567-07BB9F4041AA}"/>
    <cellStyle name="Note" xfId="2" builtinId="1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7F123B-5F39-4689-8014-9280007FB994}">
  <sheetPr codeName="Sheet13"/>
  <dimension ref="B1:M26"/>
  <sheetViews>
    <sheetView tabSelected="1" workbookViewId="0">
      <selection activeCell="K13" sqref="K13:K18"/>
    </sheetView>
  </sheetViews>
  <sheetFormatPr defaultRowHeight="16.350000000000001" x14ac:dyDescent="0.65"/>
  <cols>
    <col min="1" max="1" width="8.9375" style="1"/>
    <col min="2" max="2" width="32.1171875" style="1" bestFit="1" customWidth="1"/>
    <col min="3" max="3" width="18.87890625" style="1" customWidth="1"/>
    <col min="4" max="13" width="15.17578125" style="1" customWidth="1"/>
    <col min="14" max="16384" width="8.9375" style="1"/>
  </cols>
  <sheetData>
    <row r="1" spans="2:13" x14ac:dyDescent="0.65">
      <c r="H1" s="2"/>
      <c r="I1" s="2"/>
      <c r="L1" s="2"/>
      <c r="M1" s="2"/>
    </row>
    <row r="2" spans="2:13" x14ac:dyDescent="0.65">
      <c r="B2" s="3" t="s">
        <v>0</v>
      </c>
      <c r="C2" s="4" t="s">
        <v>1</v>
      </c>
      <c r="D2" s="5"/>
    </row>
    <row r="3" spans="2:13" x14ac:dyDescent="0.65">
      <c r="B3" s="3" t="s">
        <v>2</v>
      </c>
      <c r="C3" s="6">
        <v>1776</v>
      </c>
      <c r="D3" s="5" t="s">
        <v>3</v>
      </c>
    </row>
    <row r="4" spans="2:13" x14ac:dyDescent="0.65">
      <c r="B4" s="3" t="s">
        <v>4</v>
      </c>
      <c r="C4" s="7">
        <v>2.21</v>
      </c>
      <c r="D4" s="5" t="s">
        <v>5</v>
      </c>
    </row>
    <row r="5" spans="2:13" x14ac:dyDescent="0.65">
      <c r="B5" s="3" t="s">
        <v>6</v>
      </c>
      <c r="C5" s="6">
        <v>804</v>
      </c>
      <c r="D5" s="5" t="s">
        <v>7</v>
      </c>
    </row>
    <row r="6" spans="2:13" x14ac:dyDescent="0.65">
      <c r="B6" s="3" t="s">
        <v>8</v>
      </c>
      <c r="C6" s="6">
        <v>366</v>
      </c>
      <c r="D6" s="5" t="s">
        <v>9</v>
      </c>
    </row>
    <row r="8" spans="2:13" x14ac:dyDescent="0.65">
      <c r="B8" s="8" t="s">
        <v>10</v>
      </c>
      <c r="C8" s="9">
        <f>ROUND(C3/(C3+C6),3)</f>
        <v>0.82899999999999996</v>
      </c>
    </row>
    <row r="9" spans="2:13" x14ac:dyDescent="0.65">
      <c r="B9" s="8" t="s">
        <v>11</v>
      </c>
      <c r="C9" s="10">
        <f>1-C8</f>
        <v>0.17100000000000004</v>
      </c>
    </row>
    <row r="10" spans="2:13" x14ac:dyDescent="0.65">
      <c r="H10" s="11" t="s">
        <v>12</v>
      </c>
      <c r="I10" s="12"/>
      <c r="J10" s="13" t="s">
        <v>13</v>
      </c>
      <c r="K10" s="14"/>
      <c r="L10" s="11" t="s">
        <v>14</v>
      </c>
      <c r="M10" s="12"/>
    </row>
    <row r="11" spans="2:13" x14ac:dyDescent="0.65">
      <c r="B11" s="15"/>
      <c r="C11" s="16" t="s">
        <v>15</v>
      </c>
      <c r="D11" s="17" t="s">
        <v>16</v>
      </c>
      <c r="E11" s="17" t="s">
        <v>16</v>
      </c>
      <c r="F11" s="16" t="s">
        <v>17</v>
      </c>
      <c r="G11" s="16" t="s">
        <v>17</v>
      </c>
      <c r="H11" s="16" t="s">
        <v>18</v>
      </c>
      <c r="I11" s="16" t="s">
        <v>19</v>
      </c>
      <c r="J11" s="18"/>
      <c r="K11" s="18"/>
    </row>
    <row r="12" spans="2:13" x14ac:dyDescent="0.65">
      <c r="B12" s="19" t="s">
        <v>20</v>
      </c>
      <c r="C12" s="20" t="s">
        <v>21</v>
      </c>
      <c r="D12" s="21" t="s">
        <v>22</v>
      </c>
      <c r="E12" s="21" t="s">
        <v>19</v>
      </c>
      <c r="F12" s="20" t="s">
        <v>22</v>
      </c>
      <c r="G12" s="20" t="s">
        <v>19</v>
      </c>
      <c r="H12" s="20" t="s">
        <v>23</v>
      </c>
      <c r="I12" s="20" t="s">
        <v>24</v>
      </c>
      <c r="J12" s="21" t="s">
        <v>6</v>
      </c>
      <c r="K12" s="21" t="s">
        <v>25</v>
      </c>
      <c r="L12" s="20" t="s">
        <v>6</v>
      </c>
      <c r="M12" s="20" t="s">
        <v>25</v>
      </c>
    </row>
    <row r="13" spans="2:13" x14ac:dyDescent="0.65">
      <c r="B13" s="22" t="s">
        <v>26</v>
      </c>
      <c r="C13" s="23">
        <v>540168</v>
      </c>
      <c r="D13" s="24">
        <f>$C$8</f>
        <v>0.82899999999999996</v>
      </c>
      <c r="E13" s="24">
        <f>1-D13</f>
        <v>0.17100000000000004</v>
      </c>
      <c r="F13" s="23">
        <f>$C13*D13</f>
        <v>447799.272</v>
      </c>
      <c r="G13" s="23">
        <f>$C13*E13</f>
        <v>92368.728000000017</v>
      </c>
      <c r="H13" s="23">
        <f>F13/$C$5</f>
        <v>556.9642686567164</v>
      </c>
      <c r="I13" s="23">
        <f>G13/$C$6</f>
        <v>252.37357377049184</v>
      </c>
      <c r="J13" s="25">
        <v>0.1</v>
      </c>
      <c r="K13" s="25">
        <v>0.1</v>
      </c>
      <c r="L13" s="23">
        <f>H13*J13</f>
        <v>55.69642686567164</v>
      </c>
      <c r="M13" s="23">
        <f t="shared" ref="M13:M18" si="0">I13*K13</f>
        <v>25.237357377049186</v>
      </c>
    </row>
    <row r="14" spans="2:13" x14ac:dyDescent="0.65">
      <c r="B14" s="22" t="s">
        <v>27</v>
      </c>
      <c r="C14" s="23">
        <v>399108</v>
      </c>
      <c r="D14" s="24">
        <f t="shared" ref="D14:D18" si="1">$C$8</f>
        <v>0.82899999999999996</v>
      </c>
      <c r="E14" s="24">
        <f t="shared" ref="E14:E18" si="2">1-D14</f>
        <v>0.17100000000000004</v>
      </c>
      <c r="F14" s="23">
        <f t="shared" ref="F14:G18" si="3">$C14*D14</f>
        <v>330860.53200000001</v>
      </c>
      <c r="G14" s="23">
        <f t="shared" si="3"/>
        <v>68247.468000000023</v>
      </c>
      <c r="H14" s="23">
        <f t="shared" ref="H14:H18" si="4">F14/$C$5</f>
        <v>411.51807462686565</v>
      </c>
      <c r="I14" s="23">
        <f t="shared" ref="I14:I18" si="5">G14/$C$6</f>
        <v>186.46849180327874</v>
      </c>
      <c r="J14" s="25">
        <v>0.4</v>
      </c>
      <c r="K14" s="25">
        <v>0.4</v>
      </c>
      <c r="L14" s="23">
        <f t="shared" ref="L14:L18" si="6">H14*J14</f>
        <v>164.60722985074628</v>
      </c>
      <c r="M14" s="23">
        <f t="shared" si="0"/>
        <v>74.587396721311492</v>
      </c>
    </row>
    <row r="15" spans="2:13" x14ac:dyDescent="0.65">
      <c r="B15" s="22" t="s">
        <v>28</v>
      </c>
      <c r="C15" s="23">
        <v>543462</v>
      </c>
      <c r="D15" s="24">
        <f t="shared" si="1"/>
        <v>0.82899999999999996</v>
      </c>
      <c r="E15" s="24">
        <f t="shared" si="2"/>
        <v>0.17100000000000004</v>
      </c>
      <c r="F15" s="23">
        <f t="shared" si="3"/>
        <v>450529.99799999996</v>
      </c>
      <c r="G15" s="23">
        <f t="shared" si="3"/>
        <v>92932.002000000022</v>
      </c>
      <c r="H15" s="23">
        <f t="shared" si="4"/>
        <v>560.36069402985072</v>
      </c>
      <c r="I15" s="23">
        <f t="shared" si="5"/>
        <v>253.91257377049186</v>
      </c>
      <c r="J15" s="25">
        <v>0.4</v>
      </c>
      <c r="K15" s="25">
        <v>0.4</v>
      </c>
      <c r="L15" s="23">
        <f t="shared" si="6"/>
        <v>224.14427761194031</v>
      </c>
      <c r="M15" s="23">
        <f t="shared" si="0"/>
        <v>101.56502950819674</v>
      </c>
    </row>
    <row r="16" spans="2:13" x14ac:dyDescent="0.65">
      <c r="B16" s="22" t="s">
        <v>29</v>
      </c>
      <c r="C16" s="23">
        <v>109348</v>
      </c>
      <c r="D16" s="24">
        <f t="shared" si="1"/>
        <v>0.82899999999999996</v>
      </c>
      <c r="E16" s="24">
        <f t="shared" si="2"/>
        <v>0.17100000000000004</v>
      </c>
      <c r="F16" s="23">
        <f t="shared" si="3"/>
        <v>90649.491999999998</v>
      </c>
      <c r="G16" s="23">
        <f t="shared" si="3"/>
        <v>18698.508000000005</v>
      </c>
      <c r="H16" s="23">
        <f t="shared" si="4"/>
        <v>112.74812437810945</v>
      </c>
      <c r="I16" s="23">
        <f t="shared" si="5"/>
        <v>51.088819672131159</v>
      </c>
      <c r="J16" s="25">
        <v>0.1</v>
      </c>
      <c r="K16" s="25">
        <v>0.1</v>
      </c>
      <c r="L16" s="23">
        <f t="shared" si="6"/>
        <v>11.274812437810946</v>
      </c>
      <c r="M16" s="23">
        <f t="shared" si="0"/>
        <v>5.108881967213116</v>
      </c>
    </row>
    <row r="17" spans="2:13" x14ac:dyDescent="0.65">
      <c r="B17" s="22" t="s">
        <v>30</v>
      </c>
      <c r="C17" s="23">
        <v>158239</v>
      </c>
      <c r="D17" s="24">
        <f t="shared" si="1"/>
        <v>0.82899999999999996</v>
      </c>
      <c r="E17" s="24">
        <f t="shared" si="2"/>
        <v>0.17100000000000004</v>
      </c>
      <c r="F17" s="23">
        <f t="shared" si="3"/>
        <v>131180.13099999999</v>
      </c>
      <c r="G17" s="23">
        <f t="shared" si="3"/>
        <v>27058.869000000006</v>
      </c>
      <c r="H17" s="23">
        <f t="shared" si="4"/>
        <v>163.15936691542288</v>
      </c>
      <c r="I17" s="23">
        <f t="shared" si="5"/>
        <v>73.931336065573788</v>
      </c>
      <c r="J17" s="25">
        <v>0.4</v>
      </c>
      <c r="K17" s="25">
        <v>0.4</v>
      </c>
      <c r="L17" s="23">
        <f t="shared" si="6"/>
        <v>65.263746766169149</v>
      </c>
      <c r="M17" s="23">
        <f t="shared" si="0"/>
        <v>29.572534426229517</v>
      </c>
    </row>
    <row r="18" spans="2:13" x14ac:dyDescent="0.65">
      <c r="B18" s="22" t="s">
        <v>31</v>
      </c>
      <c r="C18" s="23">
        <v>14863</v>
      </c>
      <c r="D18" s="24">
        <f t="shared" si="1"/>
        <v>0.82899999999999996</v>
      </c>
      <c r="E18" s="24">
        <f t="shared" si="2"/>
        <v>0.17100000000000004</v>
      </c>
      <c r="F18" s="23">
        <f t="shared" si="3"/>
        <v>12321.427</v>
      </c>
      <c r="G18" s="23">
        <f t="shared" si="3"/>
        <v>2541.5730000000008</v>
      </c>
      <c r="H18" s="23">
        <f t="shared" si="4"/>
        <v>15.325157960199004</v>
      </c>
      <c r="I18" s="23">
        <f t="shared" si="5"/>
        <v>6.9441885245901664</v>
      </c>
      <c r="J18" s="25">
        <v>0.1</v>
      </c>
      <c r="K18" s="25">
        <v>0.1</v>
      </c>
      <c r="L18" s="23">
        <f t="shared" si="6"/>
        <v>1.5325157960199005</v>
      </c>
      <c r="M18" s="23">
        <f t="shared" si="0"/>
        <v>0.69441885245901669</v>
      </c>
    </row>
    <row r="19" spans="2:13" x14ac:dyDescent="0.65">
      <c r="B19" s="26" t="s">
        <v>15</v>
      </c>
      <c r="C19" s="27">
        <f>SUM(C13:C18)</f>
        <v>1765188</v>
      </c>
      <c r="F19" s="27">
        <f>SUM(F13:F18)</f>
        <v>1463340.852</v>
      </c>
      <c r="G19" s="27">
        <f>SUM(G13:G18)</f>
        <v>301847.1480000001</v>
      </c>
      <c r="H19" s="27">
        <f>SUM(H13:H18)</f>
        <v>1820.0756865671642</v>
      </c>
      <c r="I19" s="27">
        <f>SUM(I13:I18)</f>
        <v>824.71898360655746</v>
      </c>
      <c r="L19" s="27">
        <f>SUM(L13:L18)</f>
        <v>522.51900932835815</v>
      </c>
      <c r="M19" s="27">
        <f>SUM(M13:M18)</f>
        <v>236.76561885245906</v>
      </c>
    </row>
    <row r="20" spans="2:13" x14ac:dyDescent="0.65">
      <c r="L20" s="28"/>
      <c r="M20" s="28"/>
    </row>
    <row r="21" spans="2:13" x14ac:dyDescent="0.65">
      <c r="B21" s="22" t="s">
        <v>32</v>
      </c>
      <c r="C21" s="23">
        <v>1031395</v>
      </c>
    </row>
    <row r="22" spans="2:13" x14ac:dyDescent="0.65">
      <c r="B22" s="22"/>
      <c r="C22" s="23"/>
    </row>
    <row r="23" spans="2:13" x14ac:dyDescent="0.65">
      <c r="B23" s="22" t="s">
        <v>33</v>
      </c>
      <c r="C23" s="23"/>
    </row>
    <row r="24" spans="2:13" x14ac:dyDescent="0.65">
      <c r="B24" s="22" t="s">
        <v>34</v>
      </c>
      <c r="C24" s="23"/>
    </row>
    <row r="25" spans="2:13" x14ac:dyDescent="0.65">
      <c r="B25" s="22" t="s">
        <v>35</v>
      </c>
      <c r="C25" s="23"/>
    </row>
    <row r="26" spans="2:13" x14ac:dyDescent="0.65">
      <c r="B26" s="22"/>
      <c r="C26" s="2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City of Whitewright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Scheuren</dc:creator>
  <cp:lastModifiedBy>Paul Scheuren</cp:lastModifiedBy>
  <dcterms:created xsi:type="dcterms:W3CDTF">2025-05-29T16:56:46Z</dcterms:created>
  <dcterms:modified xsi:type="dcterms:W3CDTF">2025-05-29T16:56:46Z</dcterms:modified>
</cp:coreProperties>
</file>