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ul\Dropbox\aa Impact DataSource\Clients\Texoma, TX\2025\City Templates w Defaults\"/>
    </mc:Choice>
  </mc:AlternateContent>
  <xr:revisionPtr revIDLastSave="0" documentId="13_ncr:1_{53354A2F-3812-4329-8712-B405E9707756}" xr6:coauthVersionLast="47" xr6:coauthVersionMax="47" xr10:uidLastSave="{00000000-0000-0000-0000-000000000000}"/>
  <bookViews>
    <workbookView xWindow="25822" yWindow="-98" windowWidth="28995" windowHeight="15675" xr2:uid="{917B7147-5BB2-4E02-B9BE-8F7E3D3B4364}"/>
  </bookViews>
  <sheets>
    <sheet name="Town of Windom" sheetId="1" r:id="rId1"/>
  </sheets>
  <calcPr calcId="191029" iterateCount="1000" iterateDelta="1.0000000000000001E-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" l="1"/>
  <c r="C8" i="1"/>
  <c r="D15" i="1" s="1"/>
  <c r="F15" i="1" l="1"/>
  <c r="H15" i="1" s="1"/>
  <c r="L15" i="1" s="1"/>
  <c r="E15" i="1"/>
  <c r="G15" i="1" s="1"/>
  <c r="I15" i="1" s="1"/>
  <c r="M15" i="1" s="1"/>
  <c r="D25" i="1"/>
  <c r="D18" i="1"/>
  <c r="D28" i="1"/>
  <c r="C9" i="1"/>
  <c r="D23" i="1"/>
  <c r="D30" i="1"/>
  <c r="D27" i="1"/>
  <c r="D22" i="1"/>
  <c r="D17" i="1"/>
  <c r="D29" i="1"/>
  <c r="D24" i="1"/>
  <c r="D19" i="1"/>
  <c r="D14" i="1"/>
  <c r="D31" i="1"/>
  <c r="D26" i="1"/>
  <c r="D21" i="1"/>
  <c r="D16" i="1"/>
  <c r="D20" i="1"/>
  <c r="D13" i="1"/>
  <c r="F16" i="1" l="1"/>
  <c r="H16" i="1" s="1"/>
  <c r="L16" i="1" s="1"/>
  <c r="E16" i="1"/>
  <c r="G16" i="1" s="1"/>
  <c r="I16" i="1" s="1"/>
  <c r="M16" i="1" s="1"/>
  <c r="F21" i="1"/>
  <c r="H21" i="1" s="1"/>
  <c r="L21" i="1" s="1"/>
  <c r="E21" i="1"/>
  <c r="G21" i="1" s="1"/>
  <c r="I21" i="1" s="1"/>
  <c r="M21" i="1" s="1"/>
  <c r="F14" i="1"/>
  <c r="H14" i="1" s="1"/>
  <c r="L14" i="1" s="1"/>
  <c r="E14" i="1"/>
  <c r="G14" i="1" s="1"/>
  <c r="I14" i="1" s="1"/>
  <c r="M14" i="1" s="1"/>
  <c r="F29" i="1"/>
  <c r="H29" i="1" s="1"/>
  <c r="L29" i="1" s="1"/>
  <c r="E29" i="1"/>
  <c r="G29" i="1" s="1"/>
  <c r="I29" i="1" s="1"/>
  <c r="M29" i="1" s="1"/>
  <c r="E27" i="1"/>
  <c r="G27" i="1" s="1"/>
  <c r="I27" i="1" s="1"/>
  <c r="M27" i="1" s="1"/>
  <c r="F27" i="1"/>
  <c r="H27" i="1" s="1"/>
  <c r="L27" i="1" s="1"/>
  <c r="F28" i="1"/>
  <c r="H28" i="1" s="1"/>
  <c r="L28" i="1" s="1"/>
  <c r="E28" i="1"/>
  <c r="G28" i="1" s="1"/>
  <c r="I28" i="1" s="1"/>
  <c r="M28" i="1" s="1"/>
  <c r="F18" i="1"/>
  <c r="H18" i="1" s="1"/>
  <c r="L18" i="1" s="1"/>
  <c r="E18" i="1"/>
  <c r="G18" i="1" s="1"/>
  <c r="I18" i="1" s="1"/>
  <c r="M18" i="1" s="1"/>
  <c r="E26" i="1"/>
  <c r="G26" i="1" s="1"/>
  <c r="I26" i="1" s="1"/>
  <c r="M26" i="1" s="1"/>
  <c r="F26" i="1"/>
  <c r="H26" i="1" s="1"/>
  <c r="L26" i="1" s="1"/>
  <c r="F24" i="1"/>
  <c r="H24" i="1" s="1"/>
  <c r="L24" i="1" s="1"/>
  <c r="E24" i="1"/>
  <c r="G24" i="1" s="1"/>
  <c r="I24" i="1" s="1"/>
  <c r="M24" i="1" s="1"/>
  <c r="E22" i="1"/>
  <c r="G22" i="1" s="1"/>
  <c r="I22" i="1" s="1"/>
  <c r="M22" i="1" s="1"/>
  <c r="F22" i="1"/>
  <c r="H22" i="1" s="1"/>
  <c r="L22" i="1" s="1"/>
  <c r="F23" i="1"/>
  <c r="H23" i="1" s="1"/>
  <c r="L23" i="1" s="1"/>
  <c r="E23" i="1"/>
  <c r="G23" i="1" s="1"/>
  <c r="I23" i="1" s="1"/>
  <c r="M23" i="1" s="1"/>
  <c r="F25" i="1"/>
  <c r="H25" i="1" s="1"/>
  <c r="L25" i="1" s="1"/>
  <c r="E25" i="1"/>
  <c r="G25" i="1" s="1"/>
  <c r="I25" i="1" s="1"/>
  <c r="M25" i="1" s="1"/>
  <c r="F20" i="1"/>
  <c r="H20" i="1" s="1"/>
  <c r="L20" i="1" s="1"/>
  <c r="E20" i="1"/>
  <c r="G20" i="1" s="1"/>
  <c r="I20" i="1" s="1"/>
  <c r="M20" i="1" s="1"/>
  <c r="F31" i="1"/>
  <c r="H31" i="1" s="1"/>
  <c r="L31" i="1" s="1"/>
  <c r="E31" i="1"/>
  <c r="G31" i="1" s="1"/>
  <c r="I31" i="1" s="1"/>
  <c r="M31" i="1" s="1"/>
  <c r="F19" i="1"/>
  <c r="H19" i="1" s="1"/>
  <c r="L19" i="1" s="1"/>
  <c r="E19" i="1"/>
  <c r="G19" i="1" s="1"/>
  <c r="I19" i="1" s="1"/>
  <c r="M19" i="1" s="1"/>
  <c r="E17" i="1"/>
  <c r="G17" i="1" s="1"/>
  <c r="I17" i="1" s="1"/>
  <c r="M17" i="1" s="1"/>
  <c r="F17" i="1"/>
  <c r="H17" i="1" s="1"/>
  <c r="L17" i="1" s="1"/>
  <c r="F30" i="1"/>
  <c r="H30" i="1" s="1"/>
  <c r="L30" i="1" s="1"/>
  <c r="E30" i="1"/>
  <c r="G30" i="1" s="1"/>
  <c r="I30" i="1" s="1"/>
  <c r="M30" i="1" s="1"/>
  <c r="F13" i="1"/>
  <c r="E13" i="1"/>
  <c r="G13" i="1" s="1"/>
  <c r="I13" i="1" l="1"/>
  <c r="G32" i="1"/>
  <c r="F32" i="1"/>
  <c r="H13" i="1"/>
  <c r="L13" i="1" l="1"/>
  <c r="L32" i="1" s="1"/>
  <c r="H32" i="1"/>
  <c r="I32" i="1"/>
  <c r="M13" i="1"/>
  <c r="M32" i="1" s="1"/>
</calcChain>
</file>

<file path=xl/sharedStrings.xml><?xml version="1.0" encoding="utf-8"?>
<sst xmlns="http://schemas.openxmlformats.org/spreadsheetml/2006/main" count="54" uniqueCount="45">
  <si>
    <t>Municipality</t>
  </si>
  <si>
    <t>Town of Windom</t>
  </si>
  <si>
    <t>Population</t>
  </si>
  <si>
    <t>U.S Census Bureau, Population Estimates, July 1, 2023</t>
  </si>
  <si>
    <t>Persons per Household</t>
  </si>
  <si>
    <t>U.S. Census Bureau. 2019-2023 American Community Survey 5-Year Estimates.</t>
  </si>
  <si>
    <t>Households</t>
  </si>
  <si>
    <t>Calculation: Population divided by Persons per Household</t>
  </si>
  <si>
    <t>Employment</t>
  </si>
  <si>
    <t>U.S. Census Bureau. 2022. OnTheMap</t>
  </si>
  <si>
    <t>Default Residential Share</t>
  </si>
  <si>
    <t>Default Business Share</t>
  </si>
  <si>
    <t>Average Cost Amount</t>
  </si>
  <si>
    <t>Marginal Cost Percentage</t>
  </si>
  <si>
    <t>Marginal Cost Amount</t>
  </si>
  <si>
    <t>Total</t>
  </si>
  <si>
    <t>% Allocated</t>
  </si>
  <si>
    <t>$ Allocated</t>
  </si>
  <si>
    <t>Residents</t>
  </si>
  <si>
    <t>Businesses</t>
  </si>
  <si>
    <t>Expenditures</t>
  </si>
  <si>
    <t>Amount</t>
  </si>
  <si>
    <t>to Residents</t>
  </si>
  <si>
    <t>(Per Household)</t>
  </si>
  <si>
    <t>(Per Worker)</t>
  </si>
  <si>
    <t>Workers</t>
  </si>
  <si>
    <t>Audit</t>
  </si>
  <si>
    <t>Advertising</t>
  </si>
  <si>
    <t>Consulting Fees</t>
  </si>
  <si>
    <t>Dues &amp; Permits</t>
  </si>
  <si>
    <t>Elections</t>
  </si>
  <si>
    <t>HG Fire Dept</t>
  </si>
  <si>
    <t>Insurance</t>
  </si>
  <si>
    <t>Law Enforcement</t>
  </si>
  <si>
    <t>Legal Serv</t>
  </si>
  <si>
    <t>Municipal Judge</t>
  </si>
  <si>
    <t>Miscellaneous</t>
  </si>
  <si>
    <t>Postage</t>
  </si>
  <si>
    <t>Repairs</t>
  </si>
  <si>
    <t>Supplies &amp; Expense Office</t>
  </si>
  <si>
    <t>Electric</t>
  </si>
  <si>
    <t>City Hall Rent</t>
  </si>
  <si>
    <t>Transfers to Water</t>
  </si>
  <si>
    <t>Software for Court</t>
  </si>
  <si>
    <t>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</si>
</sst>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i/>
      <sz val="10"/>
      <color theme="1"/>
      <name val="Segoe UI"/>
      <family val="2"/>
    </font>
    <font>
      <b/>
      <u/>
      <sz val="10"/>
      <color theme="1" tint="0.249977111117893"/>
      <name val="Segoe UI"/>
      <family val="2"/>
    </font>
    <font>
      <b/>
      <i/>
      <u/>
      <sz val="10"/>
      <color theme="1" tint="0.249977111117893"/>
      <name val="Segoe UI"/>
      <family val="2"/>
    </font>
    <font>
      <i/>
      <sz val="11"/>
      <color theme="1"/>
      <name val="Segoe UI"/>
      <family val="2"/>
    </font>
    <font>
      <i/>
      <sz val="10"/>
      <color theme="1" tint="0.249977111117893"/>
      <name val="Segoe UI"/>
      <family val="2"/>
    </font>
    <font>
      <b/>
      <sz val="10"/>
      <color theme="1" tint="0.249977111117893"/>
      <name val="Segoe UI"/>
      <family val="2"/>
    </font>
    <font>
      <b/>
      <i/>
      <sz val="10"/>
      <color theme="1" tint="0.249977111117893"/>
      <name val="Segoe UI"/>
      <family val="2"/>
    </font>
    <font>
      <sz val="10"/>
      <color theme="1" tint="0.249977111117893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theme="1" tint="0.2499465926084170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2" fillId="0" borderId="0" applyNumberFormat="0" applyFill="0" applyBorder="0" applyAlignment="0" applyProtection="0"/>
    <xf numFmtId="0" fontId="1" fillId="0" borderId="0"/>
  </cellStyleXfs>
  <cellXfs count="29">
    <xf numFmtId="0" fontId="0" fillId="0" borderId="0" xfId="0"/>
    <xf numFmtId="0" fontId="3" fillId="0" borderId="0" xfId="0" applyFont="1"/>
    <xf numFmtId="5" fontId="3" fillId="0" borderId="0" xfId="0" applyNumberFormat="1" applyFont="1"/>
    <xf numFmtId="0" fontId="4" fillId="0" borderId="0" xfId="0" applyFont="1" applyAlignment="1">
      <alignment horizontal="right"/>
    </xf>
    <xf numFmtId="0" fontId="3" fillId="0" borderId="0" xfId="2" applyFont="1" applyFill="1" applyBorder="1" applyAlignment="1">
      <alignment horizontal="center"/>
    </xf>
    <xf numFmtId="0" fontId="2" fillId="0" borderId="0" xfId="3"/>
    <xf numFmtId="3" fontId="3" fillId="0" borderId="0" xfId="2" applyNumberFormat="1" applyFont="1" applyFill="1" applyBorder="1" applyAlignment="1">
      <alignment horizontal="center"/>
    </xf>
    <xf numFmtId="4" fontId="3" fillId="0" borderId="0" xfId="2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164" fontId="5" fillId="0" borderId="0" xfId="1" applyNumberFormat="1" applyFont="1"/>
    <xf numFmtId="164" fontId="5" fillId="0" borderId="0" xfId="0" applyNumberFormat="1" applyFont="1"/>
    <xf numFmtId="0" fontId="6" fillId="0" borderId="0" xfId="4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7" fillId="0" borderId="0" xfId="4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0" borderId="0" xfId="4" applyFont="1"/>
    <xf numFmtId="0" fontId="10" fillId="0" borderId="0" xfId="4" applyFont="1" applyAlignment="1">
      <alignment horizontal="right"/>
    </xf>
    <xf numFmtId="0" fontId="11" fillId="0" borderId="0" xfId="4" applyFont="1" applyAlignment="1">
      <alignment horizontal="right"/>
    </xf>
    <xf numFmtId="0" fontId="8" fillId="0" borderId="0" xfId="0" applyFont="1"/>
    <xf numFmtId="0" fontId="10" fillId="0" borderId="2" xfId="4" applyFont="1" applyBorder="1"/>
    <xf numFmtId="0" fontId="10" fillId="0" borderId="2" xfId="4" applyFont="1" applyBorder="1" applyAlignment="1">
      <alignment horizontal="right"/>
    </xf>
    <xf numFmtId="0" fontId="11" fillId="0" borderId="2" xfId="4" applyFont="1" applyBorder="1" applyAlignment="1">
      <alignment horizontal="right"/>
    </xf>
    <xf numFmtId="0" fontId="12" fillId="0" borderId="0" xfId="4" applyFont="1"/>
    <xf numFmtId="5" fontId="12" fillId="0" borderId="0" xfId="4" applyNumberFormat="1" applyFont="1"/>
    <xf numFmtId="164" fontId="9" fillId="2" borderId="1" xfId="2" applyNumberFormat="1" applyFont="1"/>
    <xf numFmtId="9" fontId="9" fillId="2" borderId="1" xfId="2" applyNumberFormat="1" applyFont="1"/>
    <xf numFmtId="0" fontId="10" fillId="0" borderId="0" xfId="4" applyFont="1"/>
    <xf numFmtId="5" fontId="10" fillId="0" borderId="0" xfId="4" applyNumberFormat="1" applyFont="1"/>
    <xf numFmtId="164" fontId="3" fillId="0" borderId="0" xfId="1" applyNumberFormat="1" applyFont="1"/>
  </cellXfs>
  <cellStyles count="5">
    <cellStyle name="Explanatory Text" xfId="3" builtinId="53"/>
    <cellStyle name="Normal" xfId="0" builtinId="0"/>
    <cellStyle name="Normal 2 2" xfId="4" xr:uid="{9C02C058-AAD0-4A2C-AAE3-98740E5D0613}"/>
    <cellStyle name="Note" xfId="2" builtinId="1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B6D73-679E-4DC0-9291-17FE8FF71BC9}">
  <sheetPr codeName="Sheet31"/>
  <dimension ref="B1:M39"/>
  <sheetViews>
    <sheetView tabSelected="1" workbookViewId="0"/>
  </sheetViews>
  <sheetFormatPr defaultRowHeight="16.350000000000001" x14ac:dyDescent="0.65"/>
  <cols>
    <col min="1" max="1" width="8.9375" style="1"/>
    <col min="2" max="2" width="32.1171875" style="1" bestFit="1" customWidth="1"/>
    <col min="3" max="3" width="18.87890625" style="1" customWidth="1"/>
    <col min="4" max="13" width="15.17578125" style="1" customWidth="1"/>
    <col min="14" max="16384" width="8.9375" style="1"/>
  </cols>
  <sheetData>
    <row r="1" spans="2:13" x14ac:dyDescent="0.65">
      <c r="H1" s="2"/>
      <c r="I1" s="2"/>
      <c r="L1" s="2"/>
      <c r="M1" s="2"/>
    </row>
    <row r="2" spans="2:13" x14ac:dyDescent="0.65">
      <c r="B2" s="3" t="s">
        <v>0</v>
      </c>
      <c r="C2" s="4" t="s">
        <v>1</v>
      </c>
      <c r="D2" s="5"/>
    </row>
    <row r="3" spans="2:13" x14ac:dyDescent="0.65">
      <c r="B3" s="3" t="s">
        <v>2</v>
      </c>
      <c r="C3" s="6">
        <v>196</v>
      </c>
      <c r="D3" s="5" t="s">
        <v>3</v>
      </c>
    </row>
    <row r="4" spans="2:13" x14ac:dyDescent="0.65">
      <c r="B4" s="3" t="s">
        <v>4</v>
      </c>
      <c r="C4" s="7">
        <v>1.75</v>
      </c>
      <c r="D4" s="5" t="s">
        <v>5</v>
      </c>
    </row>
    <row r="5" spans="2:13" x14ac:dyDescent="0.65">
      <c r="B5" s="3" t="s">
        <v>6</v>
      </c>
      <c r="C5" s="6">
        <v>112</v>
      </c>
      <c r="D5" s="5" t="s">
        <v>7</v>
      </c>
    </row>
    <row r="6" spans="2:13" x14ac:dyDescent="0.65">
      <c r="B6" s="3" t="s">
        <v>8</v>
      </c>
      <c r="C6" s="6">
        <v>31</v>
      </c>
      <c r="D6" s="5" t="s">
        <v>9</v>
      </c>
    </row>
    <row r="8" spans="2:13" x14ac:dyDescent="0.65">
      <c r="B8" s="8" t="s">
        <v>10</v>
      </c>
      <c r="C8" s="9">
        <f>ROUND(C3/(C3+C6),3)</f>
        <v>0.86299999999999999</v>
      </c>
    </row>
    <row r="9" spans="2:13" x14ac:dyDescent="0.65">
      <c r="B9" s="8" t="s">
        <v>11</v>
      </c>
      <c r="C9" s="10">
        <f>1-C8</f>
        <v>0.13700000000000001</v>
      </c>
    </row>
    <row r="10" spans="2:13" x14ac:dyDescent="0.65">
      <c r="H10" s="11" t="s">
        <v>12</v>
      </c>
      <c r="I10" s="12"/>
      <c r="J10" s="13" t="s">
        <v>13</v>
      </c>
      <c r="K10" s="14"/>
      <c r="L10" s="11" t="s">
        <v>14</v>
      </c>
      <c r="M10" s="12"/>
    </row>
    <row r="11" spans="2:13" x14ac:dyDescent="0.65">
      <c r="B11" s="15"/>
      <c r="C11" s="16" t="s">
        <v>15</v>
      </c>
      <c r="D11" s="17" t="s">
        <v>16</v>
      </c>
      <c r="E11" s="17" t="s">
        <v>16</v>
      </c>
      <c r="F11" s="16" t="s">
        <v>17</v>
      </c>
      <c r="G11" s="16" t="s">
        <v>17</v>
      </c>
      <c r="H11" s="16" t="s">
        <v>18</v>
      </c>
      <c r="I11" s="16" t="s">
        <v>19</v>
      </c>
      <c r="J11" s="18"/>
      <c r="K11" s="18"/>
    </row>
    <row r="12" spans="2:13" x14ac:dyDescent="0.65">
      <c r="B12" s="19" t="s">
        <v>20</v>
      </c>
      <c r="C12" s="20" t="s">
        <v>21</v>
      </c>
      <c r="D12" s="21" t="s">
        <v>22</v>
      </c>
      <c r="E12" s="21" t="s">
        <v>19</v>
      </c>
      <c r="F12" s="20" t="s">
        <v>22</v>
      </c>
      <c r="G12" s="20" t="s">
        <v>19</v>
      </c>
      <c r="H12" s="20" t="s">
        <v>23</v>
      </c>
      <c r="I12" s="20" t="s">
        <v>24</v>
      </c>
      <c r="J12" s="21" t="s">
        <v>6</v>
      </c>
      <c r="K12" s="21" t="s">
        <v>25</v>
      </c>
      <c r="L12" s="20" t="s">
        <v>6</v>
      </c>
      <c r="M12" s="20" t="s">
        <v>25</v>
      </c>
    </row>
    <row r="13" spans="2:13" x14ac:dyDescent="0.65">
      <c r="B13" s="22" t="s">
        <v>26</v>
      </c>
      <c r="C13" s="23">
        <v>9500</v>
      </c>
      <c r="D13" s="24">
        <f>$C$8</f>
        <v>0.86299999999999999</v>
      </c>
      <c r="E13" s="24">
        <f>1-D13</f>
        <v>0.13700000000000001</v>
      </c>
      <c r="F13" s="23">
        <f>$C13*D13</f>
        <v>8198.5</v>
      </c>
      <c r="G13" s="23">
        <f>$C13*E13</f>
        <v>1301.5</v>
      </c>
      <c r="H13" s="23">
        <f>F13/$C$5</f>
        <v>73.200892857142861</v>
      </c>
      <c r="I13" s="23">
        <f>G13/$C$6</f>
        <v>41.983870967741936</v>
      </c>
      <c r="J13" s="25">
        <v>0.1</v>
      </c>
      <c r="K13" s="25">
        <v>0.1</v>
      </c>
      <c r="L13" s="23">
        <f>H13*J13</f>
        <v>7.3200892857142863</v>
      </c>
      <c r="M13" s="23">
        <f t="shared" ref="M13:M31" si="0">I13*K13</f>
        <v>4.1983870967741934</v>
      </c>
    </row>
    <row r="14" spans="2:13" x14ac:dyDescent="0.65">
      <c r="B14" s="22" t="s">
        <v>27</v>
      </c>
      <c r="C14" s="23">
        <v>750</v>
      </c>
      <c r="D14" s="24">
        <f t="shared" ref="D14:D31" si="1">$C$8</f>
        <v>0.86299999999999999</v>
      </c>
      <c r="E14" s="24">
        <f t="shared" ref="E14:E31" si="2">1-D14</f>
        <v>0.13700000000000001</v>
      </c>
      <c r="F14" s="23">
        <f t="shared" ref="F14:G29" si="3">$C14*D14</f>
        <v>647.25</v>
      </c>
      <c r="G14" s="23">
        <f t="shared" si="3"/>
        <v>102.75000000000001</v>
      </c>
      <c r="H14" s="23">
        <f t="shared" ref="H14:H31" si="4">F14/$C$5</f>
        <v>5.7790178571428568</v>
      </c>
      <c r="I14" s="23">
        <f t="shared" ref="I14:I31" si="5">G14/$C$6</f>
        <v>3.3145161290322585</v>
      </c>
      <c r="J14" s="25">
        <v>0.1</v>
      </c>
      <c r="K14" s="25">
        <v>0.1</v>
      </c>
      <c r="L14" s="23">
        <f t="shared" ref="L14:L31" si="6">H14*J14</f>
        <v>0.57790178571428574</v>
      </c>
      <c r="M14" s="23">
        <f t="shared" si="0"/>
        <v>0.33145161290322589</v>
      </c>
    </row>
    <row r="15" spans="2:13" x14ac:dyDescent="0.65">
      <c r="B15" s="22" t="s">
        <v>28</v>
      </c>
      <c r="C15" s="23">
        <v>500</v>
      </c>
      <c r="D15" s="24">
        <f t="shared" si="1"/>
        <v>0.86299999999999999</v>
      </c>
      <c r="E15" s="24">
        <f t="shared" si="2"/>
        <v>0.13700000000000001</v>
      </c>
      <c r="F15" s="23">
        <f t="shared" si="3"/>
        <v>431.5</v>
      </c>
      <c r="G15" s="23">
        <f t="shared" si="3"/>
        <v>68.5</v>
      </c>
      <c r="H15" s="23">
        <f t="shared" si="4"/>
        <v>3.8526785714285716</v>
      </c>
      <c r="I15" s="23">
        <f t="shared" si="5"/>
        <v>2.2096774193548385</v>
      </c>
      <c r="J15" s="25">
        <v>0.1</v>
      </c>
      <c r="K15" s="25">
        <v>0.1</v>
      </c>
      <c r="L15" s="23">
        <f t="shared" si="6"/>
        <v>0.38526785714285716</v>
      </c>
      <c r="M15" s="23">
        <f t="shared" si="0"/>
        <v>0.22096774193548385</v>
      </c>
    </row>
    <row r="16" spans="2:13" x14ac:dyDescent="0.65">
      <c r="B16" s="22" t="s">
        <v>29</v>
      </c>
      <c r="C16" s="23">
        <v>2500</v>
      </c>
      <c r="D16" s="24">
        <f t="shared" si="1"/>
        <v>0.86299999999999999</v>
      </c>
      <c r="E16" s="24">
        <f t="shared" si="2"/>
        <v>0.13700000000000001</v>
      </c>
      <c r="F16" s="23">
        <f t="shared" si="3"/>
        <v>2157.5</v>
      </c>
      <c r="G16" s="23">
        <f t="shared" si="3"/>
        <v>342.5</v>
      </c>
      <c r="H16" s="23">
        <f t="shared" si="4"/>
        <v>19.263392857142858</v>
      </c>
      <c r="I16" s="23">
        <f t="shared" si="5"/>
        <v>11.048387096774194</v>
      </c>
      <c r="J16" s="25">
        <v>0.1</v>
      </c>
      <c r="K16" s="25">
        <v>0.1</v>
      </c>
      <c r="L16" s="23">
        <f t="shared" si="6"/>
        <v>1.9263392857142858</v>
      </c>
      <c r="M16" s="23">
        <f t="shared" si="0"/>
        <v>1.1048387096774195</v>
      </c>
    </row>
    <row r="17" spans="2:13" x14ac:dyDescent="0.65">
      <c r="B17" s="22" t="s">
        <v>30</v>
      </c>
      <c r="C17" s="23">
        <v>3500</v>
      </c>
      <c r="D17" s="24">
        <f t="shared" si="1"/>
        <v>0.86299999999999999</v>
      </c>
      <c r="E17" s="24">
        <f t="shared" si="2"/>
        <v>0.13700000000000001</v>
      </c>
      <c r="F17" s="23">
        <f t="shared" si="3"/>
        <v>3020.5</v>
      </c>
      <c r="G17" s="23">
        <f t="shared" si="3"/>
        <v>479.50000000000006</v>
      </c>
      <c r="H17" s="23">
        <f t="shared" si="4"/>
        <v>26.96875</v>
      </c>
      <c r="I17" s="23">
        <f t="shared" si="5"/>
        <v>15.467741935483874</v>
      </c>
      <c r="J17" s="25">
        <v>0.1</v>
      </c>
      <c r="K17" s="25">
        <v>0.1</v>
      </c>
      <c r="L17" s="23">
        <f t="shared" si="6"/>
        <v>2.6968750000000004</v>
      </c>
      <c r="M17" s="23">
        <f t="shared" si="0"/>
        <v>1.5467741935483874</v>
      </c>
    </row>
    <row r="18" spans="2:13" x14ac:dyDescent="0.65">
      <c r="B18" s="22" t="s">
        <v>31</v>
      </c>
      <c r="C18" s="23">
        <v>1500</v>
      </c>
      <c r="D18" s="24">
        <f t="shared" si="1"/>
        <v>0.86299999999999999</v>
      </c>
      <c r="E18" s="24">
        <f t="shared" si="2"/>
        <v>0.13700000000000001</v>
      </c>
      <c r="F18" s="23">
        <f t="shared" si="3"/>
        <v>1294.5</v>
      </c>
      <c r="G18" s="23">
        <f t="shared" si="3"/>
        <v>205.50000000000003</v>
      </c>
      <c r="H18" s="23">
        <f t="shared" si="4"/>
        <v>11.558035714285714</v>
      </c>
      <c r="I18" s="23">
        <f t="shared" si="5"/>
        <v>6.6290322580645169</v>
      </c>
      <c r="J18" s="25">
        <v>0.4</v>
      </c>
      <c r="K18" s="25">
        <v>0.4</v>
      </c>
      <c r="L18" s="23">
        <f t="shared" si="6"/>
        <v>4.6232142857142859</v>
      </c>
      <c r="M18" s="23">
        <f t="shared" si="0"/>
        <v>2.6516129032258071</v>
      </c>
    </row>
    <row r="19" spans="2:13" x14ac:dyDescent="0.65">
      <c r="B19" s="22" t="s">
        <v>32</v>
      </c>
      <c r="C19" s="23">
        <v>8000</v>
      </c>
      <c r="D19" s="24">
        <f t="shared" si="1"/>
        <v>0.86299999999999999</v>
      </c>
      <c r="E19" s="24">
        <f t="shared" si="2"/>
        <v>0.13700000000000001</v>
      </c>
      <c r="F19" s="23">
        <f t="shared" si="3"/>
        <v>6904</v>
      </c>
      <c r="G19" s="23">
        <f t="shared" si="3"/>
        <v>1096</v>
      </c>
      <c r="H19" s="23">
        <f t="shared" si="4"/>
        <v>61.642857142857146</v>
      </c>
      <c r="I19" s="23">
        <f t="shared" si="5"/>
        <v>35.354838709677416</v>
      </c>
      <c r="J19" s="25">
        <v>0.1</v>
      </c>
      <c r="K19" s="25">
        <v>0.1</v>
      </c>
      <c r="L19" s="23">
        <f t="shared" si="6"/>
        <v>6.1642857142857146</v>
      </c>
      <c r="M19" s="23">
        <f t="shared" si="0"/>
        <v>3.5354838709677416</v>
      </c>
    </row>
    <row r="20" spans="2:13" x14ac:dyDescent="0.65">
      <c r="B20" s="22" t="s">
        <v>33</v>
      </c>
      <c r="C20" s="23">
        <v>9000</v>
      </c>
      <c r="D20" s="24">
        <f t="shared" si="1"/>
        <v>0.86299999999999999</v>
      </c>
      <c r="E20" s="24">
        <f t="shared" si="2"/>
        <v>0.13700000000000001</v>
      </c>
      <c r="F20" s="23">
        <f t="shared" si="3"/>
        <v>7767</v>
      </c>
      <c r="G20" s="23">
        <f t="shared" si="3"/>
        <v>1233</v>
      </c>
      <c r="H20" s="23">
        <f t="shared" si="4"/>
        <v>69.348214285714292</v>
      </c>
      <c r="I20" s="23">
        <f t="shared" si="5"/>
        <v>39.774193548387096</v>
      </c>
      <c r="J20" s="25">
        <v>0.4</v>
      </c>
      <c r="K20" s="25">
        <v>0.4</v>
      </c>
      <c r="L20" s="23">
        <f t="shared" si="6"/>
        <v>27.739285714285717</v>
      </c>
      <c r="M20" s="23">
        <f t="shared" si="0"/>
        <v>15.909677419354839</v>
      </c>
    </row>
    <row r="21" spans="2:13" x14ac:dyDescent="0.65">
      <c r="B21" s="22" t="s">
        <v>34</v>
      </c>
      <c r="C21" s="23">
        <v>3000</v>
      </c>
      <c r="D21" s="24">
        <f t="shared" si="1"/>
        <v>0.86299999999999999</v>
      </c>
      <c r="E21" s="24">
        <f t="shared" si="2"/>
        <v>0.13700000000000001</v>
      </c>
      <c r="F21" s="23">
        <f t="shared" si="3"/>
        <v>2589</v>
      </c>
      <c r="G21" s="23">
        <f t="shared" si="3"/>
        <v>411.00000000000006</v>
      </c>
      <c r="H21" s="23">
        <f t="shared" si="4"/>
        <v>23.116071428571427</v>
      </c>
      <c r="I21" s="23">
        <f t="shared" si="5"/>
        <v>13.258064516129034</v>
      </c>
      <c r="J21" s="25">
        <v>0.1</v>
      </c>
      <c r="K21" s="25">
        <v>0.1</v>
      </c>
      <c r="L21" s="23">
        <f t="shared" si="6"/>
        <v>2.311607142857143</v>
      </c>
      <c r="M21" s="23">
        <f t="shared" si="0"/>
        <v>1.3258064516129036</v>
      </c>
    </row>
    <row r="22" spans="2:13" x14ac:dyDescent="0.65">
      <c r="B22" s="22" t="s">
        <v>35</v>
      </c>
      <c r="C22" s="23">
        <v>1400</v>
      </c>
      <c r="D22" s="24">
        <f t="shared" si="1"/>
        <v>0.86299999999999999</v>
      </c>
      <c r="E22" s="24">
        <f t="shared" si="2"/>
        <v>0.13700000000000001</v>
      </c>
      <c r="F22" s="23">
        <f t="shared" si="3"/>
        <v>1208.2</v>
      </c>
      <c r="G22" s="23">
        <f t="shared" si="3"/>
        <v>191.8</v>
      </c>
      <c r="H22" s="23">
        <f t="shared" si="4"/>
        <v>10.7875</v>
      </c>
      <c r="I22" s="23">
        <f t="shared" si="5"/>
        <v>6.1870967741935488</v>
      </c>
      <c r="J22" s="25">
        <v>0.2</v>
      </c>
      <c r="K22" s="25">
        <v>0.2</v>
      </c>
      <c r="L22" s="23">
        <f t="shared" si="6"/>
        <v>2.1575000000000002</v>
      </c>
      <c r="M22" s="23">
        <f t="shared" si="0"/>
        <v>1.2374193548387098</v>
      </c>
    </row>
    <row r="23" spans="2:13" x14ac:dyDescent="0.65">
      <c r="B23" s="22" t="s">
        <v>36</v>
      </c>
      <c r="C23" s="23">
        <v>1000</v>
      </c>
      <c r="D23" s="24">
        <f t="shared" si="1"/>
        <v>0.86299999999999999</v>
      </c>
      <c r="E23" s="24">
        <f t="shared" si="2"/>
        <v>0.13700000000000001</v>
      </c>
      <c r="F23" s="23">
        <f t="shared" si="3"/>
        <v>863</v>
      </c>
      <c r="G23" s="23">
        <f t="shared" si="3"/>
        <v>137</v>
      </c>
      <c r="H23" s="23">
        <f t="shared" si="4"/>
        <v>7.7053571428571432</v>
      </c>
      <c r="I23" s="23">
        <f t="shared" si="5"/>
        <v>4.419354838709677</v>
      </c>
      <c r="J23" s="25">
        <v>0.1</v>
      </c>
      <c r="K23" s="25">
        <v>0.1</v>
      </c>
      <c r="L23" s="23">
        <f t="shared" si="6"/>
        <v>0.77053571428571432</v>
      </c>
      <c r="M23" s="23">
        <f t="shared" si="0"/>
        <v>0.4419354838709677</v>
      </c>
    </row>
    <row r="24" spans="2:13" x14ac:dyDescent="0.65">
      <c r="B24" s="22" t="s">
        <v>37</v>
      </c>
      <c r="C24" s="23">
        <v>500</v>
      </c>
      <c r="D24" s="24">
        <f t="shared" si="1"/>
        <v>0.86299999999999999</v>
      </c>
      <c r="E24" s="24">
        <f t="shared" si="2"/>
        <v>0.13700000000000001</v>
      </c>
      <c r="F24" s="23">
        <f t="shared" si="3"/>
        <v>431.5</v>
      </c>
      <c r="G24" s="23">
        <f t="shared" si="3"/>
        <v>68.5</v>
      </c>
      <c r="H24" s="23">
        <f t="shared" si="4"/>
        <v>3.8526785714285716</v>
      </c>
      <c r="I24" s="23">
        <f t="shared" si="5"/>
        <v>2.2096774193548385</v>
      </c>
      <c r="J24" s="25">
        <v>0.1</v>
      </c>
      <c r="K24" s="25">
        <v>0.1</v>
      </c>
      <c r="L24" s="23">
        <f t="shared" si="6"/>
        <v>0.38526785714285716</v>
      </c>
      <c r="M24" s="23">
        <f t="shared" si="0"/>
        <v>0.22096774193548385</v>
      </c>
    </row>
    <row r="25" spans="2:13" x14ac:dyDescent="0.65">
      <c r="B25" s="22" t="s">
        <v>38</v>
      </c>
      <c r="C25" s="23">
        <v>2500</v>
      </c>
      <c r="D25" s="24">
        <f t="shared" si="1"/>
        <v>0.86299999999999999</v>
      </c>
      <c r="E25" s="24">
        <f t="shared" si="2"/>
        <v>0.13700000000000001</v>
      </c>
      <c r="F25" s="23">
        <f t="shared" si="3"/>
        <v>2157.5</v>
      </c>
      <c r="G25" s="23">
        <f t="shared" si="3"/>
        <v>342.5</v>
      </c>
      <c r="H25" s="23">
        <f t="shared" si="4"/>
        <v>19.263392857142858</v>
      </c>
      <c r="I25" s="23">
        <f t="shared" si="5"/>
        <v>11.048387096774194</v>
      </c>
      <c r="J25" s="25">
        <v>0.2</v>
      </c>
      <c r="K25" s="25">
        <v>0.2</v>
      </c>
      <c r="L25" s="23">
        <f t="shared" si="6"/>
        <v>3.8526785714285716</v>
      </c>
      <c r="M25" s="23">
        <f t="shared" si="0"/>
        <v>2.209677419354839</v>
      </c>
    </row>
    <row r="26" spans="2:13" x14ac:dyDescent="0.65">
      <c r="B26" s="22" t="s">
        <v>39</v>
      </c>
      <c r="C26" s="23">
        <v>1500</v>
      </c>
      <c r="D26" s="24">
        <f t="shared" si="1"/>
        <v>0.86299999999999999</v>
      </c>
      <c r="E26" s="24">
        <f t="shared" si="2"/>
        <v>0.13700000000000001</v>
      </c>
      <c r="F26" s="23">
        <f t="shared" si="3"/>
        <v>1294.5</v>
      </c>
      <c r="G26" s="23">
        <f t="shared" si="3"/>
        <v>205.50000000000003</v>
      </c>
      <c r="H26" s="23">
        <f t="shared" si="4"/>
        <v>11.558035714285714</v>
      </c>
      <c r="I26" s="23">
        <f t="shared" si="5"/>
        <v>6.6290322580645169</v>
      </c>
      <c r="J26" s="25">
        <v>0.1</v>
      </c>
      <c r="K26" s="25">
        <v>0.1</v>
      </c>
      <c r="L26" s="23">
        <f t="shared" si="6"/>
        <v>1.1558035714285715</v>
      </c>
      <c r="M26" s="23">
        <f t="shared" si="0"/>
        <v>0.66290322580645178</v>
      </c>
    </row>
    <row r="27" spans="2:13" x14ac:dyDescent="0.65">
      <c r="B27" s="22" t="s">
        <v>40</v>
      </c>
      <c r="C27" s="23">
        <v>13000</v>
      </c>
      <c r="D27" s="24">
        <f t="shared" si="1"/>
        <v>0.86299999999999999</v>
      </c>
      <c r="E27" s="24">
        <f t="shared" si="2"/>
        <v>0.13700000000000001</v>
      </c>
      <c r="F27" s="23">
        <f t="shared" si="3"/>
        <v>11219</v>
      </c>
      <c r="G27" s="23">
        <f t="shared" si="3"/>
        <v>1781.0000000000002</v>
      </c>
      <c r="H27" s="23">
        <f t="shared" si="4"/>
        <v>100.16964285714286</v>
      </c>
      <c r="I27" s="23">
        <f t="shared" si="5"/>
        <v>57.451612903225815</v>
      </c>
      <c r="J27" s="25">
        <v>0.1</v>
      </c>
      <c r="K27" s="25">
        <v>0.1</v>
      </c>
      <c r="L27" s="23">
        <f t="shared" si="6"/>
        <v>10.016964285714288</v>
      </c>
      <c r="M27" s="23">
        <f t="shared" si="0"/>
        <v>5.7451612903225815</v>
      </c>
    </row>
    <row r="28" spans="2:13" x14ac:dyDescent="0.65">
      <c r="B28" s="22" t="s">
        <v>41</v>
      </c>
      <c r="C28" s="23">
        <v>3000</v>
      </c>
      <c r="D28" s="24">
        <f t="shared" si="1"/>
        <v>0.86299999999999999</v>
      </c>
      <c r="E28" s="24">
        <f t="shared" si="2"/>
        <v>0.13700000000000001</v>
      </c>
      <c r="F28" s="23">
        <f t="shared" si="3"/>
        <v>2589</v>
      </c>
      <c r="G28" s="23">
        <f t="shared" si="3"/>
        <v>411.00000000000006</v>
      </c>
      <c r="H28" s="23">
        <f t="shared" si="4"/>
        <v>23.116071428571427</v>
      </c>
      <c r="I28" s="23">
        <f t="shared" si="5"/>
        <v>13.258064516129034</v>
      </c>
      <c r="J28" s="25">
        <v>0.1</v>
      </c>
      <c r="K28" s="25">
        <v>0.1</v>
      </c>
      <c r="L28" s="23">
        <f t="shared" si="6"/>
        <v>2.311607142857143</v>
      </c>
      <c r="M28" s="23">
        <f t="shared" si="0"/>
        <v>1.3258064516129036</v>
      </c>
    </row>
    <row r="29" spans="2:13" x14ac:dyDescent="0.65">
      <c r="B29" s="22" t="s">
        <v>42</v>
      </c>
      <c r="C29" s="23">
        <v>0</v>
      </c>
      <c r="D29" s="24">
        <f t="shared" si="1"/>
        <v>0.86299999999999999</v>
      </c>
      <c r="E29" s="24">
        <f t="shared" si="2"/>
        <v>0.13700000000000001</v>
      </c>
      <c r="F29" s="23">
        <f t="shared" si="3"/>
        <v>0</v>
      </c>
      <c r="G29" s="23">
        <f t="shared" si="3"/>
        <v>0</v>
      </c>
      <c r="H29" s="23">
        <f t="shared" si="4"/>
        <v>0</v>
      </c>
      <c r="I29" s="23">
        <f t="shared" si="5"/>
        <v>0</v>
      </c>
      <c r="J29" s="25">
        <v>0.1</v>
      </c>
      <c r="K29" s="25">
        <v>0.1</v>
      </c>
      <c r="L29" s="23">
        <f t="shared" si="6"/>
        <v>0</v>
      </c>
      <c r="M29" s="23">
        <f t="shared" si="0"/>
        <v>0</v>
      </c>
    </row>
    <row r="30" spans="2:13" x14ac:dyDescent="0.65">
      <c r="B30" s="22" t="s">
        <v>43</v>
      </c>
      <c r="C30" s="23">
        <v>3900</v>
      </c>
      <c r="D30" s="24">
        <f t="shared" si="1"/>
        <v>0.86299999999999999</v>
      </c>
      <c r="E30" s="24">
        <f t="shared" si="2"/>
        <v>0.13700000000000001</v>
      </c>
      <c r="F30" s="23">
        <f t="shared" ref="F30:G31" si="7">$C30*D30</f>
        <v>3365.7</v>
      </c>
      <c r="G30" s="23">
        <f t="shared" si="7"/>
        <v>534.30000000000007</v>
      </c>
      <c r="H30" s="23">
        <f t="shared" si="4"/>
        <v>30.050892857142856</v>
      </c>
      <c r="I30" s="23">
        <f t="shared" si="5"/>
        <v>17.235483870967744</v>
      </c>
      <c r="J30" s="25">
        <v>0.1</v>
      </c>
      <c r="K30" s="25">
        <v>0.1</v>
      </c>
      <c r="L30" s="23">
        <f t="shared" si="6"/>
        <v>3.0050892857142859</v>
      </c>
      <c r="M30" s="23">
        <f t="shared" si="0"/>
        <v>1.7235483870967745</v>
      </c>
    </row>
    <row r="31" spans="2:13" x14ac:dyDescent="0.65">
      <c r="B31" s="22" t="s">
        <v>44</v>
      </c>
      <c r="C31" s="23">
        <v>1000</v>
      </c>
      <c r="D31" s="24">
        <f t="shared" si="1"/>
        <v>0.86299999999999999</v>
      </c>
      <c r="E31" s="24">
        <f t="shared" si="2"/>
        <v>0.13700000000000001</v>
      </c>
      <c r="F31" s="23">
        <f t="shared" si="7"/>
        <v>863</v>
      </c>
      <c r="G31" s="23">
        <f t="shared" si="7"/>
        <v>137</v>
      </c>
      <c r="H31" s="23">
        <f t="shared" si="4"/>
        <v>7.7053571428571432</v>
      </c>
      <c r="I31" s="23">
        <f t="shared" si="5"/>
        <v>4.419354838709677</v>
      </c>
      <c r="J31" s="25">
        <v>0.2</v>
      </c>
      <c r="K31" s="25">
        <v>0.2</v>
      </c>
      <c r="L31" s="23">
        <f t="shared" si="6"/>
        <v>1.5410714285714286</v>
      </c>
      <c r="M31" s="23">
        <f t="shared" si="0"/>
        <v>0.88387096774193541</v>
      </c>
    </row>
    <row r="32" spans="2:13" x14ac:dyDescent="0.65">
      <c r="B32" s="26" t="s">
        <v>15</v>
      </c>
      <c r="C32" s="27">
        <f>SUM(C13:C31)</f>
        <v>66050</v>
      </c>
      <c r="D32" s="22"/>
      <c r="E32" s="27"/>
      <c r="F32" s="27">
        <f>SUM(F13:F31)</f>
        <v>57001.149999999994</v>
      </c>
      <c r="G32" s="27">
        <f>SUM(G13:G31)</f>
        <v>9048.85</v>
      </c>
      <c r="H32" s="27">
        <f>SUM(H13:H31)</f>
        <v>508.93883928571438</v>
      </c>
      <c r="I32" s="27">
        <f>SUM(I13:I31)</f>
        <v>291.89838709677423</v>
      </c>
      <c r="L32" s="27">
        <f>SUM(L13:L31)</f>
        <v>78.941383928571426</v>
      </c>
      <c r="M32" s="27">
        <f>SUM(M13:M31)</f>
        <v>45.27629032258065</v>
      </c>
    </row>
    <row r="33" spans="2:13" x14ac:dyDescent="0.65">
      <c r="L33" s="28"/>
      <c r="M33" s="28"/>
    </row>
    <row r="34" spans="2:13" x14ac:dyDescent="0.65">
      <c r="B34" s="22"/>
      <c r="C34" s="23"/>
    </row>
    <row r="35" spans="2:13" x14ac:dyDescent="0.65">
      <c r="B35" s="22"/>
      <c r="C35" s="23"/>
    </row>
    <row r="36" spans="2:13" x14ac:dyDescent="0.65">
      <c r="B36" s="22"/>
      <c r="C36" s="23"/>
    </row>
    <row r="37" spans="2:13" x14ac:dyDescent="0.65">
      <c r="B37" s="22"/>
      <c r="C37" s="23"/>
    </row>
    <row r="38" spans="2:13" x14ac:dyDescent="0.65">
      <c r="B38" s="22"/>
      <c r="C38" s="23"/>
    </row>
    <row r="39" spans="2:13" x14ac:dyDescent="0.65">
      <c r="B39" s="22"/>
      <c r="C39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Town of Windom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Scheuren</dc:creator>
  <cp:lastModifiedBy>Paul Scheuren</cp:lastModifiedBy>
  <dcterms:created xsi:type="dcterms:W3CDTF">2025-05-29T16:56:53Z</dcterms:created>
  <dcterms:modified xsi:type="dcterms:W3CDTF">2025-05-29T17:03:31Z</dcterms:modified>
</cp:coreProperties>
</file>